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2"/>
  <workbookPr codeName="ThisWorkbook" defaultThemeVersion="124226"/>
  <mc:AlternateContent xmlns:mc="http://schemas.openxmlformats.org/markup-compatibility/2006">
    <mc:Choice Requires="x15">
      <x15ac:absPath xmlns:x15ac="http://schemas.microsoft.com/office/spreadsheetml/2010/11/ac" url="/Users/admin/Desktop/Staff Resource/"/>
    </mc:Choice>
  </mc:AlternateContent>
  <xr:revisionPtr revIDLastSave="0" documentId="8_{A3D9F51D-A004-284B-9E00-2CA96AD4C39E}" xr6:coauthVersionLast="36" xr6:coauthVersionMax="36" xr10:uidLastSave="{00000000-0000-0000-0000-000000000000}"/>
  <bookViews>
    <workbookView xWindow="0" yWindow="460" windowWidth="19440" windowHeight="15000" firstSheet="2" activeTab="2" xr2:uid="{6AA1837D-3EE1-4543-98DC-F7EB99DF81C8}"/>
  </bookViews>
  <sheets>
    <sheet name="Affidavit1" sheetId="29" r:id="rId1"/>
    <sheet name="Exhibit A" sheetId="11" r:id="rId2"/>
    <sheet name="Exhibit B" sheetId="25" r:id="rId3"/>
    <sheet name="Exhibit C" sheetId="14" r:id="rId4"/>
    <sheet name="Exhibit D" sheetId="15" r:id="rId5"/>
    <sheet name="Exhibit E" sheetId="27" r:id="rId6"/>
    <sheet name="Exhibit F" sheetId="30" r:id="rId7"/>
    <sheet name="Exhibit G" sheetId="17" r:id="rId8"/>
    <sheet name="Error tab" sheetId="32" r:id="rId9"/>
  </sheets>
  <externalReferences>
    <externalReference r:id="rId10"/>
    <externalReference r:id="rId11"/>
  </externalReferences>
  <definedNames>
    <definedName name="___1EXHIBIT_D2" localSheetId="8">#REF!</definedName>
    <definedName name="___1EXHIBIT_D2">#REF!</definedName>
    <definedName name="___2EXHIBIT_E" localSheetId="8">#REF!</definedName>
    <definedName name="___2EXHIBIT_E">#REF!</definedName>
    <definedName name="___3EXHIBIT_F2" localSheetId="8">#REF!</definedName>
    <definedName name="___3EXHIBIT_F2">#REF!</definedName>
    <definedName name="___4EXHIBIT_F3" localSheetId="8">#REF!</definedName>
    <definedName name="___4EXHIBIT_F3">#REF!</definedName>
    <definedName name="___5EXHIBIT_G" localSheetId="8">#REF!</definedName>
    <definedName name="___5EXHIBIT_G">#REF!</definedName>
    <definedName name="___6EXHIBIT_G2" localSheetId="8">#REF!</definedName>
    <definedName name="___6EXHIBIT_G2">#REF!</definedName>
    <definedName name="___7EXHIBIT_G3" localSheetId="8">#REF!</definedName>
    <definedName name="___7EXHIBIT_G3">#REF!</definedName>
    <definedName name="__1EXHIBIT_D2" localSheetId="8">#REF!</definedName>
    <definedName name="__1EXHIBIT_D2">#REF!</definedName>
    <definedName name="__2EXHIBIT_E" localSheetId="8">#REF!</definedName>
    <definedName name="__2EXHIBIT_E">#REF!</definedName>
    <definedName name="__3EXHIBIT_F2" localSheetId="8">#REF!</definedName>
    <definedName name="__3EXHIBIT_F2">#REF!</definedName>
    <definedName name="__4EXHIBIT_F3" localSheetId="8">#REF!</definedName>
    <definedName name="__4EXHIBIT_F3">#REF!</definedName>
    <definedName name="__5EXHIBIT_G" localSheetId="8">#REF!</definedName>
    <definedName name="__5EXHIBIT_G">#REF!</definedName>
    <definedName name="__6EXHIBIT_G2" localSheetId="8">#REF!</definedName>
    <definedName name="__6EXHIBIT_G2">#REF!</definedName>
    <definedName name="__7EXHIBIT_G3" localSheetId="8">#REF!</definedName>
    <definedName name="__7EXHIBIT_G3">#REF!</definedName>
    <definedName name="_1EXHIBIT_D2" localSheetId="8">#REF!</definedName>
    <definedName name="_1EXHIBIT_D2">#REF!</definedName>
    <definedName name="_2EXHIBIT_E" localSheetId="8">#REF!</definedName>
    <definedName name="_2EXHIBIT_E">#REF!</definedName>
    <definedName name="_3EXHIBIT_F2" localSheetId="8">#REF!</definedName>
    <definedName name="_3EXHIBIT_F2">#REF!</definedName>
    <definedName name="_4EXHIBIT_F3" localSheetId="8">#REF!</definedName>
    <definedName name="_4EXHIBIT_F3">#REF!</definedName>
    <definedName name="_5EXHIBIT_G" localSheetId="8">#REF!</definedName>
    <definedName name="_5EXHIBIT_G">#REF!</definedName>
    <definedName name="_6EXHIBIT_G2" localSheetId="8">#REF!</definedName>
    <definedName name="_6EXHIBIT_G2">#REF!</definedName>
    <definedName name="_7EXHIBIT_G3" localSheetId="8">#REF!</definedName>
    <definedName name="_7EXHIBIT_G3">#REF!</definedName>
    <definedName name="\P" localSheetId="8">[1]B!#REF!</definedName>
    <definedName name="\P">[2]B!#REF!</definedName>
    <definedName name="_xlnm.Print_Area" localSheetId="0">Affidavit1!$A$1:$L$32</definedName>
    <definedName name="_xlnm.Print_Area" localSheetId="8">'Error tab'!$A$1:$E$44</definedName>
    <definedName name="_xlnm.Print_Area" localSheetId="1">'Exhibit A'!$A$1:$N$47</definedName>
    <definedName name="_xlnm.Print_Area" localSheetId="2">'Exhibit B'!$A$1:$I$35</definedName>
    <definedName name="_xlnm.Print_Area" localSheetId="3">'Exhibit C'!$A$1:$K$163</definedName>
    <definedName name="_xlnm.Print_Area" localSheetId="4">'Exhibit D'!$A$1:$K$115</definedName>
    <definedName name="_xlnm.Print_Area" localSheetId="5">'Exhibit E'!$A$1:$AB$116</definedName>
    <definedName name="_xlnm.Print_Area" localSheetId="6">'Exhibit F'!$A$1:$AB$114</definedName>
    <definedName name="_xlnm.Print_Area" localSheetId="7">'Exhibit G'!$A$1:$M$36</definedName>
    <definedName name="_xlnm.Print_Area">#REF!</definedName>
    <definedName name="_xlnm.Print_Titles" localSheetId="5">'Exhibit E'!$A:$A,'Exhibit E'!$1:$7</definedName>
    <definedName name="_xlnm.Print_Titles" localSheetId="6">'Exhibit F'!$A:$A,'Exhibit F'!$1:$7</definedName>
  </definedNames>
  <calcPr calcId="181029"/>
</workbook>
</file>

<file path=xl/calcChain.xml><?xml version="1.0" encoding="utf-8"?>
<calcChain xmlns="http://schemas.openxmlformats.org/spreadsheetml/2006/main">
  <c r="I22" i="25" l="1"/>
  <c r="I21" i="25"/>
  <c r="I20" i="25"/>
  <c r="I27" i="25"/>
  <c r="I26" i="25"/>
  <c r="I25" i="25"/>
  <c r="I24" i="25"/>
  <c r="I23" i="25"/>
  <c r="H27" i="25"/>
  <c r="H26" i="25"/>
  <c r="H25" i="25"/>
  <c r="H24" i="25"/>
  <c r="H23" i="25"/>
  <c r="H22" i="25"/>
  <c r="H21" i="25"/>
  <c r="H20" i="25"/>
  <c r="J16" i="14" l="1"/>
  <c r="G16" i="14"/>
  <c r="C14" i="32"/>
  <c r="F21" i="25"/>
  <c r="C21" i="25"/>
  <c r="F8" i="25"/>
  <c r="C8" i="25"/>
  <c r="D16" i="14" l="1"/>
  <c r="K12" i="14"/>
  <c r="J12" i="14" s="1"/>
  <c r="I12" i="14"/>
  <c r="H12" i="14"/>
  <c r="F12" i="14"/>
  <c r="C12" i="14"/>
  <c r="E12" i="14"/>
  <c r="G11" i="14"/>
  <c r="G10" i="14"/>
  <c r="G9" i="14"/>
  <c r="G8" i="14"/>
  <c r="C13" i="32" l="1"/>
  <c r="G12" i="14"/>
  <c r="E37" i="14" l="1"/>
  <c r="V89" i="27"/>
  <c r="T89" i="27"/>
  <c r="C90" i="15" l="1"/>
  <c r="C71" i="15"/>
  <c r="C30" i="15"/>
  <c r="C15" i="15"/>
  <c r="C11" i="15"/>
  <c r="C14" i="17"/>
  <c r="J42" i="15"/>
  <c r="I74" i="14"/>
  <c r="H74" i="14"/>
  <c r="F74" i="14"/>
  <c r="V66" i="30"/>
  <c r="Q66" i="30"/>
  <c r="P66" i="30"/>
  <c r="J18" i="30"/>
  <c r="F112" i="27"/>
  <c r="F90" i="15"/>
  <c r="F66" i="14"/>
  <c r="H66" i="14"/>
  <c r="I29" i="14"/>
  <c r="F29" i="14"/>
  <c r="I10" i="17"/>
  <c r="J49" i="14"/>
  <c r="T66" i="30"/>
  <c r="S66" i="30"/>
  <c r="C97" i="30"/>
  <c r="C92" i="30"/>
  <c r="C21" i="30"/>
  <c r="C10" i="27"/>
  <c r="L10" i="27"/>
  <c r="O10" i="27"/>
  <c r="R10" i="27"/>
  <c r="U10" i="27"/>
  <c r="D12" i="14"/>
  <c r="D8" i="11" s="1"/>
  <c r="G7" i="14"/>
  <c r="D44" i="14"/>
  <c r="D9" i="15"/>
  <c r="L34" i="17"/>
  <c r="L33" i="17"/>
  <c r="L32" i="17"/>
  <c r="L31" i="17"/>
  <c r="L30" i="17"/>
  <c r="L29" i="17"/>
  <c r="L28" i="17"/>
  <c r="L27" i="17"/>
  <c r="L26" i="17"/>
  <c r="L25" i="17"/>
  <c r="L17" i="17"/>
  <c r="L16" i="17"/>
  <c r="L15" i="17"/>
  <c r="L14" i="17"/>
  <c r="L13" i="17"/>
  <c r="L12" i="17"/>
  <c r="L11" i="17"/>
  <c r="L10" i="17"/>
  <c r="L9" i="17"/>
  <c r="L8" i="17"/>
  <c r="I34" i="17"/>
  <c r="I33" i="17"/>
  <c r="I32" i="17"/>
  <c r="I31" i="17"/>
  <c r="I30" i="17"/>
  <c r="I29" i="17"/>
  <c r="I28" i="17"/>
  <c r="I27" i="17"/>
  <c r="I26" i="17"/>
  <c r="I25" i="17"/>
  <c r="I17" i="17"/>
  <c r="I16" i="17"/>
  <c r="I15" i="17"/>
  <c r="I14" i="17"/>
  <c r="I13" i="17"/>
  <c r="I12" i="17"/>
  <c r="I11" i="17"/>
  <c r="I9" i="17"/>
  <c r="I8" i="17"/>
  <c r="F34" i="17"/>
  <c r="F33" i="17"/>
  <c r="F32" i="17"/>
  <c r="F31" i="17"/>
  <c r="F30" i="17"/>
  <c r="F29" i="17"/>
  <c r="F28" i="17"/>
  <c r="F27" i="17"/>
  <c r="F26" i="17"/>
  <c r="F25" i="17"/>
  <c r="F17" i="17"/>
  <c r="F16" i="17"/>
  <c r="F15" i="17"/>
  <c r="F14" i="17"/>
  <c r="F13" i="17"/>
  <c r="F12" i="17"/>
  <c r="F11" i="17"/>
  <c r="F10" i="17"/>
  <c r="F9" i="17"/>
  <c r="F8" i="17"/>
  <c r="C34" i="17"/>
  <c r="C33" i="17"/>
  <c r="C32" i="17"/>
  <c r="C31" i="17"/>
  <c r="C30" i="17"/>
  <c r="C29" i="17"/>
  <c r="C28" i="17"/>
  <c r="C27" i="17"/>
  <c r="C26" i="17"/>
  <c r="C25" i="17"/>
  <c r="C17" i="17"/>
  <c r="C16" i="17"/>
  <c r="C15" i="17"/>
  <c r="C13" i="17"/>
  <c r="C12" i="17"/>
  <c r="C11" i="17"/>
  <c r="C10" i="17"/>
  <c r="C9" i="17"/>
  <c r="C8" i="17"/>
  <c r="C14" i="30"/>
  <c r="C10" i="30"/>
  <c r="C112" i="30"/>
  <c r="C111" i="30"/>
  <c r="C110" i="30"/>
  <c r="C109" i="30"/>
  <c r="X109" i="30" s="1"/>
  <c r="C108" i="30"/>
  <c r="C107" i="30"/>
  <c r="C106" i="30"/>
  <c r="C105" i="30"/>
  <c r="C104" i="30"/>
  <c r="C103" i="30"/>
  <c r="C102" i="30"/>
  <c r="C101" i="30"/>
  <c r="C100" i="30"/>
  <c r="C99" i="30"/>
  <c r="C98" i="30"/>
  <c r="C91" i="30"/>
  <c r="C90" i="30"/>
  <c r="C89" i="30"/>
  <c r="C88" i="30"/>
  <c r="C87" i="30"/>
  <c r="C86" i="30"/>
  <c r="C85" i="30"/>
  <c r="C84" i="30"/>
  <c r="C83" i="30"/>
  <c r="C82" i="30"/>
  <c r="C81" i="30"/>
  <c r="C80" i="30"/>
  <c r="C79" i="30"/>
  <c r="C78" i="30"/>
  <c r="C74" i="30"/>
  <c r="C73" i="30"/>
  <c r="C72" i="30"/>
  <c r="C71" i="30"/>
  <c r="C70" i="30"/>
  <c r="C69" i="30"/>
  <c r="C65" i="30"/>
  <c r="C64" i="30"/>
  <c r="C63" i="30"/>
  <c r="C62" i="30"/>
  <c r="C61" i="30"/>
  <c r="C60" i="30"/>
  <c r="C59" i="30"/>
  <c r="C55" i="30"/>
  <c r="C54" i="30"/>
  <c r="C53" i="30"/>
  <c r="C52" i="30"/>
  <c r="C51" i="30"/>
  <c r="C50" i="30"/>
  <c r="C49" i="30"/>
  <c r="C48" i="30"/>
  <c r="C47" i="30"/>
  <c r="C46" i="30"/>
  <c r="C45" i="30"/>
  <c r="C44" i="30"/>
  <c r="C43" i="30"/>
  <c r="C42" i="30"/>
  <c r="C41" i="30"/>
  <c r="C40" i="30"/>
  <c r="C39" i="30"/>
  <c r="C38" i="30"/>
  <c r="C37" i="30"/>
  <c r="C30" i="30"/>
  <c r="C29" i="30"/>
  <c r="C28" i="30"/>
  <c r="X28" i="30" s="1"/>
  <c r="C27" i="30"/>
  <c r="C26" i="30"/>
  <c r="C25" i="30"/>
  <c r="C24" i="30"/>
  <c r="C23" i="30"/>
  <c r="C22" i="30"/>
  <c r="C17" i="30"/>
  <c r="C16" i="30"/>
  <c r="C15" i="30"/>
  <c r="C13" i="30"/>
  <c r="C12" i="30"/>
  <c r="C11" i="30"/>
  <c r="F17" i="30"/>
  <c r="F16" i="30"/>
  <c r="F15" i="30"/>
  <c r="F14" i="30"/>
  <c r="F13" i="30"/>
  <c r="F12" i="30"/>
  <c r="F11" i="30"/>
  <c r="F10" i="30"/>
  <c r="F30" i="30"/>
  <c r="F29" i="30"/>
  <c r="F28" i="30"/>
  <c r="F27" i="30"/>
  <c r="F26" i="30"/>
  <c r="F25" i="30"/>
  <c r="F24" i="30"/>
  <c r="F23" i="30"/>
  <c r="F22" i="30"/>
  <c r="F21" i="30"/>
  <c r="F55" i="30"/>
  <c r="F54" i="30"/>
  <c r="F53" i="30"/>
  <c r="F52" i="30"/>
  <c r="F51" i="30"/>
  <c r="F50" i="30"/>
  <c r="F49" i="30"/>
  <c r="F48" i="30"/>
  <c r="F47" i="30"/>
  <c r="F46" i="30"/>
  <c r="F45" i="30"/>
  <c r="F44" i="30"/>
  <c r="F43" i="30"/>
  <c r="F42" i="30"/>
  <c r="F41" i="30"/>
  <c r="F40" i="30"/>
  <c r="F39" i="30"/>
  <c r="F38" i="30"/>
  <c r="F37" i="30"/>
  <c r="F65" i="30"/>
  <c r="F64" i="30"/>
  <c r="F63" i="30"/>
  <c r="F62" i="30"/>
  <c r="F61" i="30"/>
  <c r="F60" i="30"/>
  <c r="F59" i="30"/>
  <c r="F74" i="30"/>
  <c r="F73" i="30"/>
  <c r="F72" i="30"/>
  <c r="F71" i="30"/>
  <c r="F70" i="30"/>
  <c r="F69" i="30"/>
  <c r="F92" i="30"/>
  <c r="F91" i="30"/>
  <c r="F90" i="30"/>
  <c r="F89" i="30"/>
  <c r="F88" i="30"/>
  <c r="F87" i="30"/>
  <c r="F86" i="30"/>
  <c r="F85" i="30"/>
  <c r="F84" i="30"/>
  <c r="F83" i="30"/>
  <c r="F82" i="30"/>
  <c r="F81" i="30"/>
  <c r="F80" i="30"/>
  <c r="F79" i="30"/>
  <c r="F78" i="30"/>
  <c r="F112" i="30"/>
  <c r="F111" i="30"/>
  <c r="F110" i="30"/>
  <c r="X110" i="30" s="1"/>
  <c r="F109" i="30"/>
  <c r="F108" i="30"/>
  <c r="F107" i="30"/>
  <c r="F106" i="30"/>
  <c r="F105" i="30"/>
  <c r="F104" i="30"/>
  <c r="F103" i="30"/>
  <c r="F102" i="30"/>
  <c r="F101" i="30"/>
  <c r="F100" i="30"/>
  <c r="F99" i="30"/>
  <c r="F98" i="30"/>
  <c r="F97" i="30"/>
  <c r="I112" i="30"/>
  <c r="I111" i="30"/>
  <c r="I110" i="30"/>
  <c r="I109" i="30"/>
  <c r="I108" i="30"/>
  <c r="I107" i="30"/>
  <c r="I106" i="30"/>
  <c r="I105" i="30"/>
  <c r="I104" i="30"/>
  <c r="I103" i="30"/>
  <c r="I102" i="30"/>
  <c r="I101" i="30"/>
  <c r="I100" i="30"/>
  <c r="I99" i="30"/>
  <c r="I98" i="30"/>
  <c r="I97" i="30"/>
  <c r="I92" i="30"/>
  <c r="I91" i="30"/>
  <c r="I90" i="30"/>
  <c r="I89" i="30"/>
  <c r="I88" i="30"/>
  <c r="I87" i="30"/>
  <c r="I86" i="30"/>
  <c r="I85" i="30"/>
  <c r="I84" i="30"/>
  <c r="I83" i="30"/>
  <c r="I82" i="30"/>
  <c r="I81" i="30"/>
  <c r="I80" i="30"/>
  <c r="I79" i="30"/>
  <c r="I78" i="30"/>
  <c r="I74" i="30"/>
  <c r="I73" i="30"/>
  <c r="I72" i="30"/>
  <c r="I71" i="30"/>
  <c r="I70" i="30"/>
  <c r="I69" i="30"/>
  <c r="I65" i="30"/>
  <c r="I64" i="30"/>
  <c r="I63" i="30"/>
  <c r="I62" i="30"/>
  <c r="I61" i="30"/>
  <c r="I60" i="30"/>
  <c r="I59" i="30"/>
  <c r="I55" i="30"/>
  <c r="I54" i="30"/>
  <c r="I53" i="30"/>
  <c r="X53" i="30" s="1"/>
  <c r="I52" i="30"/>
  <c r="I51" i="30"/>
  <c r="I50" i="30"/>
  <c r="I49" i="30"/>
  <c r="I48" i="30"/>
  <c r="I47" i="30"/>
  <c r="I46" i="30"/>
  <c r="I45" i="30"/>
  <c r="I44" i="30"/>
  <c r="I43" i="30"/>
  <c r="I42" i="30"/>
  <c r="I41" i="30"/>
  <c r="I40" i="30"/>
  <c r="I39" i="30"/>
  <c r="I38" i="30"/>
  <c r="I37" i="30"/>
  <c r="I30" i="30"/>
  <c r="I29" i="30"/>
  <c r="I28" i="30"/>
  <c r="I27" i="30"/>
  <c r="I26" i="30"/>
  <c r="I25" i="30"/>
  <c r="I24" i="30"/>
  <c r="I23" i="30"/>
  <c r="I22" i="30"/>
  <c r="I21" i="30"/>
  <c r="I17" i="30"/>
  <c r="I16" i="30"/>
  <c r="I15" i="30"/>
  <c r="I14" i="30"/>
  <c r="I13" i="30"/>
  <c r="I12" i="30"/>
  <c r="I11" i="30"/>
  <c r="I10" i="30"/>
  <c r="L17" i="30"/>
  <c r="L16" i="30"/>
  <c r="L15" i="30"/>
  <c r="L14" i="30"/>
  <c r="L13" i="30"/>
  <c r="L12" i="30"/>
  <c r="L11" i="30"/>
  <c r="L10" i="30"/>
  <c r="L30" i="30"/>
  <c r="L29" i="30"/>
  <c r="L28" i="30"/>
  <c r="L27" i="30"/>
  <c r="L26" i="30"/>
  <c r="L25" i="30"/>
  <c r="L24" i="30"/>
  <c r="L23" i="30"/>
  <c r="L22" i="30"/>
  <c r="L21" i="30"/>
  <c r="L55" i="30"/>
  <c r="L54" i="30"/>
  <c r="L53" i="30"/>
  <c r="L52" i="30"/>
  <c r="L51" i="30"/>
  <c r="L50" i="30"/>
  <c r="L49" i="30"/>
  <c r="L48" i="30"/>
  <c r="L47" i="30"/>
  <c r="L46" i="30"/>
  <c r="L45" i="30"/>
  <c r="L44" i="30"/>
  <c r="L43" i="30"/>
  <c r="L41" i="30"/>
  <c r="L40" i="30"/>
  <c r="L39" i="30"/>
  <c r="L38" i="30"/>
  <c r="L37" i="30"/>
  <c r="L65" i="30"/>
  <c r="L64" i="30"/>
  <c r="L63" i="30"/>
  <c r="L62" i="30"/>
  <c r="L61" i="30"/>
  <c r="L60" i="30"/>
  <c r="L59" i="30"/>
  <c r="L74" i="30"/>
  <c r="L73" i="30"/>
  <c r="L72" i="30"/>
  <c r="L71" i="30"/>
  <c r="L70" i="30"/>
  <c r="L69" i="30"/>
  <c r="L82" i="30"/>
  <c r="L81" i="30"/>
  <c r="L80" i="30"/>
  <c r="L79" i="30"/>
  <c r="L78" i="30"/>
  <c r="L92" i="30"/>
  <c r="L91" i="30"/>
  <c r="L90" i="30"/>
  <c r="L89" i="30"/>
  <c r="L88" i="30"/>
  <c r="L87" i="30"/>
  <c r="L86" i="30"/>
  <c r="L85" i="30"/>
  <c r="L84" i="30"/>
  <c r="L83" i="30"/>
  <c r="L111" i="30"/>
  <c r="L110" i="30"/>
  <c r="L109" i="30"/>
  <c r="L108" i="30"/>
  <c r="L107" i="30"/>
  <c r="L106" i="30"/>
  <c r="L105" i="30"/>
  <c r="L104" i="30"/>
  <c r="L103" i="30"/>
  <c r="L102" i="30"/>
  <c r="L101" i="30"/>
  <c r="L100" i="30"/>
  <c r="L99" i="30"/>
  <c r="L98" i="30"/>
  <c r="L97" i="30"/>
  <c r="L112" i="30"/>
  <c r="U59" i="30"/>
  <c r="U60" i="30"/>
  <c r="U61" i="30"/>
  <c r="U62" i="30"/>
  <c r="U63" i="30"/>
  <c r="U64" i="30"/>
  <c r="U65" i="30"/>
  <c r="R65" i="30"/>
  <c r="R59" i="30"/>
  <c r="R60" i="30"/>
  <c r="R61" i="30"/>
  <c r="R62" i="30"/>
  <c r="R63" i="30"/>
  <c r="R64" i="30"/>
  <c r="O112" i="30"/>
  <c r="O111" i="30"/>
  <c r="O110" i="30"/>
  <c r="O109" i="30"/>
  <c r="O108" i="30"/>
  <c r="O107" i="30"/>
  <c r="O106" i="30"/>
  <c r="O105" i="30"/>
  <c r="O104" i="30"/>
  <c r="O103" i="30"/>
  <c r="O102" i="30"/>
  <c r="O101" i="30"/>
  <c r="O113" i="30" s="1"/>
  <c r="O100" i="30"/>
  <c r="O99" i="30"/>
  <c r="O98" i="30"/>
  <c r="O97" i="30"/>
  <c r="O92" i="30"/>
  <c r="O91" i="30"/>
  <c r="O90" i="30"/>
  <c r="O89" i="30"/>
  <c r="O88" i="30"/>
  <c r="O87" i="30"/>
  <c r="O86" i="30"/>
  <c r="O85" i="30"/>
  <c r="O84" i="30"/>
  <c r="O83" i="30"/>
  <c r="O82" i="30"/>
  <c r="O81" i="30"/>
  <c r="O80" i="30"/>
  <c r="O79" i="30"/>
  <c r="O78" i="30"/>
  <c r="O74" i="30"/>
  <c r="O73" i="30"/>
  <c r="O72" i="30"/>
  <c r="O71" i="30"/>
  <c r="O70" i="30"/>
  <c r="O69" i="30"/>
  <c r="O65" i="30"/>
  <c r="O64" i="30"/>
  <c r="O63" i="30"/>
  <c r="O62" i="30"/>
  <c r="O61" i="30"/>
  <c r="O60" i="30"/>
  <c r="O59" i="30"/>
  <c r="O55" i="30"/>
  <c r="O54" i="30"/>
  <c r="O53" i="30"/>
  <c r="O52" i="30"/>
  <c r="O51" i="30"/>
  <c r="O50" i="30"/>
  <c r="O49" i="30"/>
  <c r="O48" i="30"/>
  <c r="O47" i="30"/>
  <c r="O46" i="30"/>
  <c r="O45" i="30"/>
  <c r="O44" i="30"/>
  <c r="O43" i="30"/>
  <c r="O42" i="30"/>
  <c r="O41" i="30"/>
  <c r="O40" i="30"/>
  <c r="O39" i="30"/>
  <c r="O38" i="30"/>
  <c r="O37" i="30"/>
  <c r="O30" i="30"/>
  <c r="O29" i="30"/>
  <c r="O28" i="30"/>
  <c r="O27" i="30"/>
  <c r="O26" i="30"/>
  <c r="O25" i="30"/>
  <c r="O24" i="30"/>
  <c r="O23" i="30"/>
  <c r="O22" i="30"/>
  <c r="O21" i="30"/>
  <c r="O17" i="30"/>
  <c r="O16" i="30"/>
  <c r="O15" i="30"/>
  <c r="O14" i="30"/>
  <c r="O13" i="30"/>
  <c r="O12" i="30"/>
  <c r="O11" i="30"/>
  <c r="O10" i="30"/>
  <c r="R17" i="30"/>
  <c r="R16" i="30"/>
  <c r="R15" i="30"/>
  <c r="R14" i="30"/>
  <c r="R13" i="30"/>
  <c r="R12" i="30"/>
  <c r="R11" i="30"/>
  <c r="R10" i="30"/>
  <c r="R30" i="30"/>
  <c r="R29" i="30"/>
  <c r="R28" i="30"/>
  <c r="R27" i="30"/>
  <c r="R26" i="30"/>
  <c r="R25" i="30"/>
  <c r="R24" i="30"/>
  <c r="R23" i="30"/>
  <c r="R22" i="30"/>
  <c r="R21" i="30"/>
  <c r="R55" i="30"/>
  <c r="R54" i="30"/>
  <c r="R53" i="30"/>
  <c r="R52" i="30"/>
  <c r="R51" i="30"/>
  <c r="R50" i="30"/>
  <c r="R49" i="30"/>
  <c r="R48" i="30"/>
  <c r="R47" i="30"/>
  <c r="R46" i="30"/>
  <c r="R45" i="30"/>
  <c r="R44" i="30"/>
  <c r="R43" i="30"/>
  <c r="R42" i="30"/>
  <c r="R41" i="30"/>
  <c r="R40" i="30"/>
  <c r="R39" i="30"/>
  <c r="R38" i="30"/>
  <c r="R37" i="30"/>
  <c r="R74" i="30"/>
  <c r="R73" i="30"/>
  <c r="R72" i="30"/>
  <c r="R71" i="30"/>
  <c r="R70" i="30"/>
  <c r="R69" i="30"/>
  <c r="R92" i="30"/>
  <c r="R91" i="30"/>
  <c r="R90" i="30"/>
  <c r="R89" i="30"/>
  <c r="R88" i="30"/>
  <c r="R87" i="30"/>
  <c r="R86" i="30"/>
  <c r="R85" i="30"/>
  <c r="R84" i="30"/>
  <c r="R83" i="30"/>
  <c r="R82" i="30"/>
  <c r="R81" i="30"/>
  <c r="R80" i="30"/>
  <c r="R79" i="30"/>
  <c r="R78" i="30"/>
  <c r="R112" i="30"/>
  <c r="R111" i="30"/>
  <c r="R110" i="30"/>
  <c r="R109" i="30"/>
  <c r="R108" i="30"/>
  <c r="R107" i="30"/>
  <c r="R106" i="30"/>
  <c r="R105" i="30"/>
  <c r="R104" i="30"/>
  <c r="R103" i="30"/>
  <c r="R102" i="30"/>
  <c r="R101" i="30"/>
  <c r="R100" i="30"/>
  <c r="R99" i="30"/>
  <c r="R98" i="30"/>
  <c r="R97" i="30"/>
  <c r="U112" i="30"/>
  <c r="U111" i="30"/>
  <c r="U110" i="30"/>
  <c r="U109" i="30"/>
  <c r="U108" i="30"/>
  <c r="U107" i="30"/>
  <c r="U106" i="30"/>
  <c r="U105" i="30"/>
  <c r="U104" i="30"/>
  <c r="U103" i="30"/>
  <c r="U102" i="30"/>
  <c r="U101" i="30"/>
  <c r="U100" i="30"/>
  <c r="U99" i="30"/>
  <c r="U98" i="30"/>
  <c r="U97" i="30"/>
  <c r="U92" i="30"/>
  <c r="U91" i="30"/>
  <c r="U90" i="30"/>
  <c r="U89" i="30"/>
  <c r="U88" i="30"/>
  <c r="U87" i="30"/>
  <c r="U86" i="30"/>
  <c r="U85" i="30"/>
  <c r="U84" i="30"/>
  <c r="U83" i="30"/>
  <c r="U82" i="30"/>
  <c r="U81" i="30"/>
  <c r="U80" i="30"/>
  <c r="U79" i="30"/>
  <c r="U78" i="30"/>
  <c r="U74" i="30"/>
  <c r="U73" i="30"/>
  <c r="U72" i="30"/>
  <c r="U71" i="30"/>
  <c r="U70" i="30"/>
  <c r="U69" i="30"/>
  <c r="U55" i="30"/>
  <c r="U54" i="30"/>
  <c r="U53" i="30"/>
  <c r="U52" i="30"/>
  <c r="U51" i="30"/>
  <c r="U50" i="30"/>
  <c r="U49" i="30"/>
  <c r="U48" i="30"/>
  <c r="U47" i="30"/>
  <c r="U46" i="30"/>
  <c r="U45" i="30"/>
  <c r="U44" i="30"/>
  <c r="U43" i="30"/>
  <c r="U42" i="30"/>
  <c r="U41" i="30"/>
  <c r="U40" i="30"/>
  <c r="U39" i="30"/>
  <c r="U38" i="30"/>
  <c r="U37" i="30"/>
  <c r="U30" i="30"/>
  <c r="U29" i="30"/>
  <c r="U28" i="30"/>
  <c r="U27" i="30"/>
  <c r="U26" i="30"/>
  <c r="U25" i="30"/>
  <c r="U24" i="30"/>
  <c r="U23" i="30"/>
  <c r="U22" i="30"/>
  <c r="U21" i="30"/>
  <c r="U17" i="30"/>
  <c r="U16" i="30"/>
  <c r="U15" i="30"/>
  <c r="U14" i="30"/>
  <c r="U13" i="30"/>
  <c r="U12" i="30"/>
  <c r="U11" i="30"/>
  <c r="U10" i="30"/>
  <c r="AA17" i="30"/>
  <c r="AA16" i="30"/>
  <c r="AA15" i="30"/>
  <c r="AA14" i="30"/>
  <c r="AA13" i="30"/>
  <c r="AA12" i="30"/>
  <c r="AA11" i="30"/>
  <c r="AA10" i="30"/>
  <c r="AA30" i="30"/>
  <c r="AA29" i="30"/>
  <c r="AA28" i="30"/>
  <c r="AA27" i="30"/>
  <c r="AA26" i="30"/>
  <c r="AA25" i="30"/>
  <c r="AA24" i="30"/>
  <c r="AA23" i="30"/>
  <c r="AA22" i="30"/>
  <c r="AA21" i="30"/>
  <c r="AA37" i="30"/>
  <c r="AA55" i="30"/>
  <c r="AA54" i="30"/>
  <c r="AA53" i="30"/>
  <c r="AA52" i="30"/>
  <c r="AA51" i="30"/>
  <c r="AA50" i="30"/>
  <c r="AA49" i="30"/>
  <c r="AA48" i="30"/>
  <c r="AA47" i="30"/>
  <c r="AA46" i="30"/>
  <c r="AA45" i="30"/>
  <c r="AA44" i="30"/>
  <c r="AA43" i="30"/>
  <c r="AA42" i="30"/>
  <c r="AA41" i="30"/>
  <c r="AA40" i="30"/>
  <c r="AA39" i="30"/>
  <c r="AA38" i="30"/>
  <c r="AA65" i="30"/>
  <c r="AA64" i="30"/>
  <c r="AA63" i="30"/>
  <c r="AA62" i="30"/>
  <c r="AA61" i="30"/>
  <c r="AA60" i="30"/>
  <c r="AA59" i="30"/>
  <c r="AA74" i="30"/>
  <c r="AA73" i="30"/>
  <c r="AA72" i="30"/>
  <c r="AA71" i="30"/>
  <c r="AA70" i="30"/>
  <c r="AA69" i="30"/>
  <c r="AA92" i="30"/>
  <c r="AA91" i="30"/>
  <c r="AA90" i="30"/>
  <c r="AA89" i="30"/>
  <c r="AA88" i="30"/>
  <c r="AA87" i="30"/>
  <c r="AA86" i="30"/>
  <c r="AA85" i="30"/>
  <c r="AA84" i="30"/>
  <c r="AA83" i="30"/>
  <c r="AA82" i="30"/>
  <c r="AA81" i="30"/>
  <c r="AA80" i="30"/>
  <c r="AA79" i="30"/>
  <c r="AA78" i="30"/>
  <c r="AA111" i="30"/>
  <c r="AA110" i="30"/>
  <c r="AA109" i="30"/>
  <c r="AA108" i="30"/>
  <c r="AA107" i="30"/>
  <c r="AA106" i="30"/>
  <c r="AA105" i="30"/>
  <c r="AA104" i="30"/>
  <c r="AA103" i="30"/>
  <c r="AA102" i="30"/>
  <c r="AA101" i="30"/>
  <c r="AA100" i="30"/>
  <c r="AA99" i="30"/>
  <c r="AA98" i="30"/>
  <c r="AA97" i="30"/>
  <c r="AA112" i="30"/>
  <c r="J56" i="30"/>
  <c r="C112" i="27"/>
  <c r="C111" i="27"/>
  <c r="C110" i="27"/>
  <c r="C109" i="27"/>
  <c r="C108" i="27"/>
  <c r="C107" i="27"/>
  <c r="C106" i="27"/>
  <c r="C105" i="27"/>
  <c r="C104" i="27"/>
  <c r="C103" i="27"/>
  <c r="C102" i="27"/>
  <c r="C101" i="27"/>
  <c r="C100" i="27"/>
  <c r="C99" i="27"/>
  <c r="C98" i="27"/>
  <c r="C97" i="27"/>
  <c r="C92" i="27"/>
  <c r="C91" i="27"/>
  <c r="C90" i="27"/>
  <c r="C89" i="27"/>
  <c r="C88" i="27"/>
  <c r="X88" i="27" s="1"/>
  <c r="C87" i="27"/>
  <c r="C86" i="27"/>
  <c r="C85" i="27"/>
  <c r="C84" i="27"/>
  <c r="C83" i="27"/>
  <c r="C82" i="27"/>
  <c r="C81" i="27"/>
  <c r="C80" i="27"/>
  <c r="C79" i="27"/>
  <c r="C78" i="27"/>
  <c r="C74" i="27"/>
  <c r="C73" i="27"/>
  <c r="C72" i="27"/>
  <c r="C71" i="27"/>
  <c r="C70" i="27"/>
  <c r="C69" i="27"/>
  <c r="C65" i="27"/>
  <c r="C64" i="27"/>
  <c r="C63" i="27"/>
  <c r="C62" i="27"/>
  <c r="C61" i="27"/>
  <c r="C60" i="27"/>
  <c r="C59" i="27"/>
  <c r="C55" i="27"/>
  <c r="C54" i="27"/>
  <c r="C53" i="27"/>
  <c r="C52" i="27"/>
  <c r="C51" i="27"/>
  <c r="C50" i="27"/>
  <c r="C49" i="27"/>
  <c r="C48" i="27"/>
  <c r="C47" i="27"/>
  <c r="C46" i="27"/>
  <c r="C45" i="27"/>
  <c r="C44" i="27"/>
  <c r="C43" i="27"/>
  <c r="C42" i="27"/>
  <c r="C41" i="27"/>
  <c r="C40" i="27"/>
  <c r="C39" i="27"/>
  <c r="X39" i="27" s="1"/>
  <c r="C38" i="27"/>
  <c r="C37" i="27"/>
  <c r="C30" i="27"/>
  <c r="C29" i="27"/>
  <c r="C28" i="27"/>
  <c r="C27" i="27"/>
  <c r="C26" i="27"/>
  <c r="C25" i="27"/>
  <c r="C24" i="27"/>
  <c r="C23" i="27"/>
  <c r="C22" i="27"/>
  <c r="C21" i="27"/>
  <c r="C16" i="27"/>
  <c r="C15" i="27"/>
  <c r="C14" i="27"/>
  <c r="C13" i="27"/>
  <c r="C12" i="27"/>
  <c r="C11" i="27"/>
  <c r="F17" i="27"/>
  <c r="F16" i="27"/>
  <c r="F15" i="27"/>
  <c r="F14" i="27"/>
  <c r="F13" i="27"/>
  <c r="F12" i="27"/>
  <c r="F11" i="27"/>
  <c r="F10" i="27"/>
  <c r="F55" i="27"/>
  <c r="F54" i="27"/>
  <c r="F53" i="27"/>
  <c r="F52" i="27"/>
  <c r="F51" i="27"/>
  <c r="F50" i="27"/>
  <c r="F49" i="27"/>
  <c r="F48" i="27"/>
  <c r="F47" i="27"/>
  <c r="F46" i="27"/>
  <c r="F45" i="27"/>
  <c r="F44" i="27"/>
  <c r="F43" i="27"/>
  <c r="F42" i="27"/>
  <c r="F41" i="27"/>
  <c r="F40" i="27"/>
  <c r="F39" i="27"/>
  <c r="F38" i="27"/>
  <c r="F37" i="27"/>
  <c r="F65" i="27"/>
  <c r="F64" i="27"/>
  <c r="F63" i="27"/>
  <c r="F62" i="27"/>
  <c r="F61" i="27"/>
  <c r="F60" i="27"/>
  <c r="F59" i="27"/>
  <c r="F74" i="27"/>
  <c r="F73" i="27"/>
  <c r="F72" i="27"/>
  <c r="F71" i="27"/>
  <c r="F70" i="27"/>
  <c r="F69" i="27"/>
  <c r="F92" i="27"/>
  <c r="F91" i="27"/>
  <c r="F90" i="27"/>
  <c r="F89" i="27"/>
  <c r="F88" i="27"/>
  <c r="F87" i="27"/>
  <c r="F86" i="27"/>
  <c r="F85" i="27"/>
  <c r="F84" i="27"/>
  <c r="F83" i="27"/>
  <c r="F82" i="27"/>
  <c r="F81" i="27"/>
  <c r="F80" i="27"/>
  <c r="F79" i="27"/>
  <c r="F78" i="27"/>
  <c r="F110" i="27"/>
  <c r="F109" i="27"/>
  <c r="F108" i="27"/>
  <c r="F107" i="27"/>
  <c r="F106" i="27"/>
  <c r="F105" i="27"/>
  <c r="F104" i="27"/>
  <c r="F103" i="27"/>
  <c r="F102" i="27"/>
  <c r="F101" i="27"/>
  <c r="F100" i="27"/>
  <c r="F99" i="27"/>
  <c r="F98" i="27"/>
  <c r="F97" i="27"/>
  <c r="F111" i="27"/>
  <c r="I112" i="27"/>
  <c r="I111" i="27"/>
  <c r="I110" i="27"/>
  <c r="I109" i="27"/>
  <c r="I108" i="27"/>
  <c r="I107" i="27"/>
  <c r="I106" i="27"/>
  <c r="I105" i="27"/>
  <c r="I104" i="27"/>
  <c r="I103" i="27"/>
  <c r="I102" i="27"/>
  <c r="I101" i="27"/>
  <c r="I100" i="27"/>
  <c r="I99" i="27"/>
  <c r="I98" i="27"/>
  <c r="I97" i="27"/>
  <c r="I92" i="27"/>
  <c r="I91" i="27"/>
  <c r="I90" i="27"/>
  <c r="I89" i="27"/>
  <c r="I88" i="27"/>
  <c r="I87" i="27"/>
  <c r="I86" i="27"/>
  <c r="I85" i="27"/>
  <c r="I84" i="27"/>
  <c r="I83" i="27"/>
  <c r="I82" i="27"/>
  <c r="I81" i="27"/>
  <c r="I80" i="27"/>
  <c r="I79" i="27"/>
  <c r="I78" i="27"/>
  <c r="I74" i="27"/>
  <c r="I73" i="27"/>
  <c r="I72" i="27"/>
  <c r="I71" i="27"/>
  <c r="I70" i="27"/>
  <c r="I69" i="27"/>
  <c r="I65" i="27"/>
  <c r="I64" i="27"/>
  <c r="I63" i="27"/>
  <c r="I62" i="27"/>
  <c r="I61" i="27"/>
  <c r="I60" i="27"/>
  <c r="I59" i="27"/>
  <c r="I55" i="27"/>
  <c r="I54" i="27"/>
  <c r="I53" i="27"/>
  <c r="I52" i="27"/>
  <c r="I51" i="27"/>
  <c r="I50" i="27"/>
  <c r="I49" i="27"/>
  <c r="I48" i="27"/>
  <c r="I47" i="27"/>
  <c r="I46" i="27"/>
  <c r="I45" i="27"/>
  <c r="I44" i="27"/>
  <c r="I43" i="27"/>
  <c r="I42" i="27"/>
  <c r="I41" i="27"/>
  <c r="I40" i="27"/>
  <c r="I39" i="27"/>
  <c r="I38" i="27"/>
  <c r="I37" i="27"/>
  <c r="I30" i="27"/>
  <c r="I29" i="27"/>
  <c r="I28" i="27"/>
  <c r="I27" i="27"/>
  <c r="I26" i="27"/>
  <c r="I25" i="27"/>
  <c r="I24" i="27"/>
  <c r="I23" i="27"/>
  <c r="I22" i="27"/>
  <c r="I21" i="27"/>
  <c r="I17" i="27"/>
  <c r="I16" i="27"/>
  <c r="I15" i="27"/>
  <c r="I14" i="27"/>
  <c r="I13" i="27"/>
  <c r="I12" i="27"/>
  <c r="I11" i="27"/>
  <c r="I10" i="27"/>
  <c r="L17" i="27"/>
  <c r="L16" i="27"/>
  <c r="L15" i="27"/>
  <c r="L14" i="27"/>
  <c r="L13" i="27"/>
  <c r="L12" i="27"/>
  <c r="L11" i="27"/>
  <c r="L30" i="27"/>
  <c r="L29" i="27"/>
  <c r="L28" i="27"/>
  <c r="L27" i="27"/>
  <c r="L26" i="27"/>
  <c r="L25" i="27"/>
  <c r="L24" i="27"/>
  <c r="L23" i="27"/>
  <c r="L22" i="27"/>
  <c r="L21" i="27"/>
  <c r="L55" i="27"/>
  <c r="L54" i="27"/>
  <c r="L53" i="27"/>
  <c r="L52" i="27"/>
  <c r="L51" i="27"/>
  <c r="L50" i="27"/>
  <c r="L49" i="27"/>
  <c r="L48" i="27"/>
  <c r="L47" i="27"/>
  <c r="L46" i="27"/>
  <c r="L45" i="27"/>
  <c r="L44" i="27"/>
  <c r="L43" i="27"/>
  <c r="L42" i="27"/>
  <c r="L41" i="27"/>
  <c r="L40" i="27"/>
  <c r="L39" i="27"/>
  <c r="L38" i="27"/>
  <c r="L37" i="27"/>
  <c r="L65" i="27"/>
  <c r="L64" i="27"/>
  <c r="L63" i="27"/>
  <c r="L62" i="27"/>
  <c r="L61" i="27"/>
  <c r="L60" i="27"/>
  <c r="L59" i="27"/>
  <c r="L74" i="27"/>
  <c r="L73" i="27"/>
  <c r="L72" i="27"/>
  <c r="L71" i="27"/>
  <c r="L70" i="27"/>
  <c r="L69" i="27"/>
  <c r="L92" i="27"/>
  <c r="L91" i="27"/>
  <c r="L90" i="27"/>
  <c r="L89" i="27"/>
  <c r="L88" i="27"/>
  <c r="L87" i="27"/>
  <c r="L86" i="27"/>
  <c r="L85" i="27"/>
  <c r="L84" i="27"/>
  <c r="L83" i="27"/>
  <c r="L82" i="27"/>
  <c r="L81" i="27"/>
  <c r="L80" i="27"/>
  <c r="L79" i="27"/>
  <c r="L78" i="27"/>
  <c r="L112" i="27"/>
  <c r="L111" i="27"/>
  <c r="L110" i="27"/>
  <c r="L109" i="27"/>
  <c r="L108" i="27"/>
  <c r="L107" i="27"/>
  <c r="L106" i="27"/>
  <c r="L105" i="27"/>
  <c r="L104" i="27"/>
  <c r="L103" i="27"/>
  <c r="L102" i="27"/>
  <c r="L101" i="27"/>
  <c r="L100" i="27"/>
  <c r="L99" i="27"/>
  <c r="L98" i="27"/>
  <c r="L97" i="27"/>
  <c r="O97" i="27"/>
  <c r="O112" i="27"/>
  <c r="O111" i="27"/>
  <c r="O110" i="27"/>
  <c r="O109" i="27"/>
  <c r="O108" i="27"/>
  <c r="O107" i="27"/>
  <c r="O106" i="27"/>
  <c r="O105" i="27"/>
  <c r="O104" i="27"/>
  <c r="O103" i="27"/>
  <c r="O102" i="27"/>
  <c r="O101" i="27"/>
  <c r="O100" i="27"/>
  <c r="O99" i="27"/>
  <c r="O98" i="27"/>
  <c r="O92" i="27"/>
  <c r="O91" i="27"/>
  <c r="O90" i="27"/>
  <c r="O89" i="27"/>
  <c r="O88" i="27"/>
  <c r="O87" i="27"/>
  <c r="O86" i="27"/>
  <c r="O85" i="27"/>
  <c r="O84" i="27"/>
  <c r="O83" i="27"/>
  <c r="O82" i="27"/>
  <c r="O81" i="27"/>
  <c r="O80" i="27"/>
  <c r="O79" i="27"/>
  <c r="O78" i="27"/>
  <c r="O74" i="27"/>
  <c r="O73" i="27"/>
  <c r="O72" i="27"/>
  <c r="O71" i="27"/>
  <c r="O70" i="27"/>
  <c r="O69" i="27"/>
  <c r="O65" i="27"/>
  <c r="O64" i="27"/>
  <c r="O63" i="27"/>
  <c r="O62" i="27"/>
  <c r="O61" i="27"/>
  <c r="O60" i="27"/>
  <c r="O59" i="27"/>
  <c r="O55" i="27"/>
  <c r="O54" i="27"/>
  <c r="O53" i="27"/>
  <c r="O52" i="27"/>
  <c r="O51" i="27"/>
  <c r="O50" i="27"/>
  <c r="O49" i="27"/>
  <c r="O48" i="27"/>
  <c r="O47" i="27"/>
  <c r="O46" i="27"/>
  <c r="O45" i="27"/>
  <c r="O44" i="27"/>
  <c r="O43" i="27"/>
  <c r="O42" i="27"/>
  <c r="O41" i="27"/>
  <c r="O40" i="27"/>
  <c r="O39" i="27"/>
  <c r="O38" i="27"/>
  <c r="O37" i="27"/>
  <c r="O30" i="27"/>
  <c r="O29" i="27"/>
  <c r="O28" i="27"/>
  <c r="O27" i="27"/>
  <c r="O26" i="27"/>
  <c r="O25" i="27"/>
  <c r="O24" i="27"/>
  <c r="O23" i="27"/>
  <c r="O22" i="27"/>
  <c r="O21" i="27"/>
  <c r="O17" i="27"/>
  <c r="O16" i="27"/>
  <c r="O15" i="27"/>
  <c r="O14" i="27"/>
  <c r="O13" i="27"/>
  <c r="O12" i="27"/>
  <c r="O11" i="27"/>
  <c r="R17" i="27"/>
  <c r="R16" i="27"/>
  <c r="R15" i="27"/>
  <c r="R14" i="27"/>
  <c r="R13" i="27"/>
  <c r="R12" i="27"/>
  <c r="R11" i="27"/>
  <c r="R29" i="27"/>
  <c r="R28" i="27"/>
  <c r="R27" i="27"/>
  <c r="R26" i="27"/>
  <c r="R25" i="27"/>
  <c r="R24" i="27"/>
  <c r="R23" i="27"/>
  <c r="R22" i="27"/>
  <c r="R55" i="27"/>
  <c r="R54" i="27"/>
  <c r="R53" i="27"/>
  <c r="R52" i="27"/>
  <c r="R51" i="27"/>
  <c r="R50" i="27"/>
  <c r="R49" i="27"/>
  <c r="R48" i="27"/>
  <c r="R47" i="27"/>
  <c r="R46" i="27"/>
  <c r="R45" i="27"/>
  <c r="R44" i="27"/>
  <c r="R43" i="27"/>
  <c r="R42" i="27"/>
  <c r="R41" i="27"/>
  <c r="R40" i="27"/>
  <c r="R39" i="27"/>
  <c r="R38" i="27"/>
  <c r="R37" i="27"/>
  <c r="R65" i="27"/>
  <c r="R64" i="27"/>
  <c r="R63" i="27"/>
  <c r="R62" i="27"/>
  <c r="R61" i="27"/>
  <c r="R60" i="27"/>
  <c r="R59" i="27"/>
  <c r="R74" i="27"/>
  <c r="R73" i="27"/>
  <c r="R72" i="27"/>
  <c r="R71" i="27"/>
  <c r="R70" i="27"/>
  <c r="R69" i="27"/>
  <c r="S93" i="27"/>
  <c r="Q93" i="27"/>
  <c r="R92" i="27"/>
  <c r="R91" i="27"/>
  <c r="R90" i="27"/>
  <c r="R89" i="27"/>
  <c r="R88" i="27"/>
  <c r="R87" i="27"/>
  <c r="R86" i="27"/>
  <c r="R85" i="27"/>
  <c r="R84" i="27"/>
  <c r="R83" i="27"/>
  <c r="R82" i="27"/>
  <c r="R81" i="27"/>
  <c r="R80" i="27"/>
  <c r="R79" i="27"/>
  <c r="R78" i="27"/>
  <c r="R112" i="27"/>
  <c r="R111" i="27"/>
  <c r="R110" i="27"/>
  <c r="R109" i="27"/>
  <c r="R108" i="27"/>
  <c r="R107" i="27"/>
  <c r="R106" i="27"/>
  <c r="R105" i="27"/>
  <c r="R104" i="27"/>
  <c r="R103" i="27"/>
  <c r="R102" i="27"/>
  <c r="R101" i="27"/>
  <c r="R100" i="27"/>
  <c r="R99" i="27"/>
  <c r="R98" i="27"/>
  <c r="R97" i="27"/>
  <c r="U112" i="27"/>
  <c r="U111" i="27"/>
  <c r="U110" i="27"/>
  <c r="U109" i="27"/>
  <c r="U108" i="27"/>
  <c r="U107" i="27"/>
  <c r="U106" i="27"/>
  <c r="U105" i="27"/>
  <c r="U104" i="27"/>
  <c r="U103" i="27"/>
  <c r="U102" i="27"/>
  <c r="U101" i="27"/>
  <c r="U100" i="27"/>
  <c r="U99" i="27"/>
  <c r="U98" i="27"/>
  <c r="U97" i="27"/>
  <c r="U92" i="27"/>
  <c r="U91" i="27"/>
  <c r="U90" i="27"/>
  <c r="U88" i="27"/>
  <c r="U87" i="27"/>
  <c r="U86" i="27"/>
  <c r="U85" i="27"/>
  <c r="U84" i="27"/>
  <c r="U83" i="27"/>
  <c r="U82" i="27"/>
  <c r="U81" i="27"/>
  <c r="U80" i="27"/>
  <c r="U79" i="27"/>
  <c r="U78" i="27"/>
  <c r="U69" i="27"/>
  <c r="U74" i="27"/>
  <c r="U73" i="27"/>
  <c r="U72" i="27"/>
  <c r="U71" i="27"/>
  <c r="U70" i="27"/>
  <c r="U65" i="27"/>
  <c r="U64" i="27"/>
  <c r="U63" i="27"/>
  <c r="U62" i="27"/>
  <c r="U61" i="27"/>
  <c r="U60" i="27"/>
  <c r="U59" i="27"/>
  <c r="U55" i="27"/>
  <c r="U54" i="27"/>
  <c r="U53" i="27"/>
  <c r="U52" i="27"/>
  <c r="U51" i="27"/>
  <c r="U50" i="27"/>
  <c r="U49" i="27"/>
  <c r="U48" i="27"/>
  <c r="U47" i="27"/>
  <c r="U46" i="27"/>
  <c r="U45" i="27"/>
  <c r="U44" i="27"/>
  <c r="U43" i="27"/>
  <c r="U42" i="27"/>
  <c r="U41" i="27"/>
  <c r="U40" i="27"/>
  <c r="U39" i="27"/>
  <c r="U38" i="27"/>
  <c r="U37" i="27"/>
  <c r="U30" i="27"/>
  <c r="U29" i="27"/>
  <c r="U28" i="27"/>
  <c r="U27" i="27"/>
  <c r="U26" i="27"/>
  <c r="U25" i="27"/>
  <c r="U24" i="27"/>
  <c r="U23" i="27"/>
  <c r="U22" i="27"/>
  <c r="U21" i="27"/>
  <c r="U17" i="27"/>
  <c r="U16" i="27"/>
  <c r="U15" i="27"/>
  <c r="U14" i="27"/>
  <c r="U13" i="27"/>
  <c r="U12" i="27"/>
  <c r="U11" i="27"/>
  <c r="AA112" i="27"/>
  <c r="AA111" i="27"/>
  <c r="AA110" i="27"/>
  <c r="AA109" i="27"/>
  <c r="AA108" i="27"/>
  <c r="AA107" i="27"/>
  <c r="AA106" i="27"/>
  <c r="AA105" i="27"/>
  <c r="AA104" i="27"/>
  <c r="AA103" i="27"/>
  <c r="AA102" i="27"/>
  <c r="AA101" i="27"/>
  <c r="AA100" i="27"/>
  <c r="AA99" i="27"/>
  <c r="AA98" i="27"/>
  <c r="AA97" i="27"/>
  <c r="AA92" i="27"/>
  <c r="AA91" i="27"/>
  <c r="AA90" i="27"/>
  <c r="AA89" i="27"/>
  <c r="AA88" i="27"/>
  <c r="AA87" i="27"/>
  <c r="AA86" i="27"/>
  <c r="AA85" i="27"/>
  <c r="AA84" i="27"/>
  <c r="AA83" i="27"/>
  <c r="AA82" i="27"/>
  <c r="AA81" i="27"/>
  <c r="AA80" i="27"/>
  <c r="AA79" i="27"/>
  <c r="AA78" i="27"/>
  <c r="AA74" i="27"/>
  <c r="AA73" i="27"/>
  <c r="AA72" i="27"/>
  <c r="AA71" i="27"/>
  <c r="AA70" i="27"/>
  <c r="AA69" i="27"/>
  <c r="AA65" i="27"/>
  <c r="AA64" i="27"/>
  <c r="AA63" i="27"/>
  <c r="AA62" i="27"/>
  <c r="AA61" i="27"/>
  <c r="AA60" i="27"/>
  <c r="AA59" i="27"/>
  <c r="AA55" i="27"/>
  <c r="AA54" i="27"/>
  <c r="AA53" i="27"/>
  <c r="AA52" i="27"/>
  <c r="AA51" i="27"/>
  <c r="AA50" i="27"/>
  <c r="AA49" i="27"/>
  <c r="AA48" i="27"/>
  <c r="AA47" i="27"/>
  <c r="AA46" i="27"/>
  <c r="AA45" i="27"/>
  <c r="AA44" i="27"/>
  <c r="AA43" i="27"/>
  <c r="AA42" i="27"/>
  <c r="AA41" i="27"/>
  <c r="AA40" i="27"/>
  <c r="AA39" i="27"/>
  <c r="AA38" i="27"/>
  <c r="AA37" i="27"/>
  <c r="AA36" i="27"/>
  <c r="AA35" i="27"/>
  <c r="AA30" i="27"/>
  <c r="AA29" i="27"/>
  <c r="AA28" i="27"/>
  <c r="AA27" i="27"/>
  <c r="AA26" i="27"/>
  <c r="AA25" i="27"/>
  <c r="AA24" i="27"/>
  <c r="AA23" i="27"/>
  <c r="AA22" i="27"/>
  <c r="AA21" i="27"/>
  <c r="AA20" i="27"/>
  <c r="AA17" i="27"/>
  <c r="AA16" i="27"/>
  <c r="AA15" i="27"/>
  <c r="AA14" i="27"/>
  <c r="AA13" i="27"/>
  <c r="AA12" i="27"/>
  <c r="AA11" i="27"/>
  <c r="AA10" i="27"/>
  <c r="W10" i="27"/>
  <c r="J111" i="15"/>
  <c r="J110" i="15"/>
  <c r="J109" i="15"/>
  <c r="J108" i="15"/>
  <c r="J107" i="15"/>
  <c r="J106" i="15"/>
  <c r="J103" i="15"/>
  <c r="J102" i="15"/>
  <c r="J101" i="15"/>
  <c r="J100" i="15"/>
  <c r="J99" i="15"/>
  <c r="J98" i="15"/>
  <c r="J97" i="15"/>
  <c r="J93" i="15"/>
  <c r="J92" i="15"/>
  <c r="J89" i="15"/>
  <c r="J88" i="15"/>
  <c r="J87" i="15"/>
  <c r="J86" i="15"/>
  <c r="J85" i="15"/>
  <c r="J84" i="15"/>
  <c r="J83" i="15"/>
  <c r="J82" i="15"/>
  <c r="J81" i="15"/>
  <c r="J80" i="15"/>
  <c r="J79" i="15"/>
  <c r="J78" i="15"/>
  <c r="J77" i="15"/>
  <c r="J76" i="15"/>
  <c r="J75" i="15"/>
  <c r="J74" i="15"/>
  <c r="J73" i="15"/>
  <c r="J70" i="15"/>
  <c r="J69" i="15"/>
  <c r="J68" i="15"/>
  <c r="J67" i="15"/>
  <c r="J66" i="15"/>
  <c r="J65" i="15"/>
  <c r="J64" i="15"/>
  <c r="J52" i="15"/>
  <c r="J51" i="15"/>
  <c r="J50" i="15"/>
  <c r="J49" i="15"/>
  <c r="J48" i="15"/>
  <c r="J45" i="15"/>
  <c r="E142" i="15"/>
  <c r="E36" i="17"/>
  <c r="I123" i="14" s="1"/>
  <c r="T113" i="30"/>
  <c r="T93" i="30"/>
  <c r="T75" i="30"/>
  <c r="T56" i="30"/>
  <c r="T31" i="30"/>
  <c r="T33" i="30" s="1"/>
  <c r="T18" i="30"/>
  <c r="Q113" i="30"/>
  <c r="Q93" i="30"/>
  <c r="Q75" i="30"/>
  <c r="Q56" i="30"/>
  <c r="Q31" i="30"/>
  <c r="Q33" i="30" s="1"/>
  <c r="Q18" i="30"/>
  <c r="N18" i="30"/>
  <c r="N31" i="30"/>
  <c r="N56" i="30"/>
  <c r="N75" i="30"/>
  <c r="N93" i="30"/>
  <c r="N94" i="30" s="1"/>
  <c r="K18" i="30"/>
  <c r="K31" i="30"/>
  <c r="K56" i="30"/>
  <c r="K66" i="30"/>
  <c r="K75" i="30"/>
  <c r="K93" i="30"/>
  <c r="K113" i="30"/>
  <c r="J153" i="14"/>
  <c r="J148" i="14"/>
  <c r="J44" i="15"/>
  <c r="J43" i="15"/>
  <c r="J41" i="15"/>
  <c r="J36" i="15"/>
  <c r="J35" i="15"/>
  <c r="J34" i="15"/>
  <c r="J33" i="15"/>
  <c r="J32" i="15"/>
  <c r="J29" i="15"/>
  <c r="J28" i="15"/>
  <c r="J27" i="15"/>
  <c r="J26" i="15"/>
  <c r="J30" i="15" s="1"/>
  <c r="N17" i="11" s="1"/>
  <c r="J25" i="15"/>
  <c r="J24" i="15"/>
  <c r="J21" i="15"/>
  <c r="J20" i="15"/>
  <c r="J19" i="15"/>
  <c r="J18" i="15"/>
  <c r="J17" i="15"/>
  <c r="J14" i="15"/>
  <c r="J13" i="15"/>
  <c r="J10" i="15"/>
  <c r="J9" i="15"/>
  <c r="J11" i="15" s="1"/>
  <c r="N13" i="11" s="1"/>
  <c r="G111" i="15"/>
  <c r="G110" i="15"/>
  <c r="G109" i="15"/>
  <c r="G108" i="15"/>
  <c r="G107" i="15"/>
  <c r="G106" i="15"/>
  <c r="G103" i="15"/>
  <c r="G102" i="15"/>
  <c r="G101" i="15"/>
  <c r="G100" i="15"/>
  <c r="G99" i="15"/>
  <c r="G98" i="15"/>
  <c r="G97" i="15"/>
  <c r="G93" i="15"/>
  <c r="G92" i="15"/>
  <c r="G89" i="15"/>
  <c r="G88" i="15"/>
  <c r="G87" i="15"/>
  <c r="G86" i="15"/>
  <c r="G85" i="15"/>
  <c r="G84" i="15"/>
  <c r="G83" i="15"/>
  <c r="G82" i="15"/>
  <c r="G81" i="15"/>
  <c r="G80" i="15"/>
  <c r="G79" i="15"/>
  <c r="G78" i="15"/>
  <c r="G77" i="15"/>
  <c r="G76" i="15"/>
  <c r="G75" i="15"/>
  <c r="G74" i="15"/>
  <c r="G73" i="15"/>
  <c r="G70" i="15"/>
  <c r="G69" i="15"/>
  <c r="G68" i="15"/>
  <c r="G67" i="15"/>
  <c r="G66" i="15"/>
  <c r="G65" i="15"/>
  <c r="G64" i="15"/>
  <c r="G52" i="15"/>
  <c r="G53" i="15" s="1"/>
  <c r="G51" i="15"/>
  <c r="G50" i="15"/>
  <c r="G49" i="15"/>
  <c r="G48" i="15"/>
  <c r="G45" i="15"/>
  <c r="G44" i="15"/>
  <c r="G43" i="15"/>
  <c r="G42" i="15"/>
  <c r="G41" i="15"/>
  <c r="G36" i="15"/>
  <c r="G35" i="15"/>
  <c r="G34" i="15"/>
  <c r="G33" i="15"/>
  <c r="G32" i="15"/>
  <c r="G29" i="15"/>
  <c r="G28" i="15"/>
  <c r="G27" i="15"/>
  <c r="G26" i="15"/>
  <c r="G25" i="15"/>
  <c r="G24" i="15"/>
  <c r="G21" i="15"/>
  <c r="G20" i="15"/>
  <c r="G19" i="15"/>
  <c r="G18" i="15"/>
  <c r="G17" i="15"/>
  <c r="G14" i="15"/>
  <c r="G13" i="15"/>
  <c r="G10" i="15"/>
  <c r="G9" i="15"/>
  <c r="D111" i="15"/>
  <c r="D110" i="15"/>
  <c r="D109" i="15"/>
  <c r="D108" i="15"/>
  <c r="D107" i="15"/>
  <c r="D106" i="15"/>
  <c r="D103" i="15"/>
  <c r="D102" i="15"/>
  <c r="D101" i="15"/>
  <c r="D100" i="15"/>
  <c r="D99" i="15"/>
  <c r="D104" i="15" s="1"/>
  <c r="D98" i="15"/>
  <c r="D97" i="15"/>
  <c r="D93" i="15"/>
  <c r="D92" i="15"/>
  <c r="D89" i="15"/>
  <c r="D88" i="15"/>
  <c r="D87" i="15"/>
  <c r="D86" i="15"/>
  <c r="D85" i="15"/>
  <c r="D84" i="15"/>
  <c r="D83" i="15"/>
  <c r="D82" i="15"/>
  <c r="D81" i="15"/>
  <c r="D80" i="15"/>
  <c r="D79" i="15"/>
  <c r="D78" i="15"/>
  <c r="D77" i="15"/>
  <c r="D76" i="15"/>
  <c r="D75" i="15"/>
  <c r="D74" i="15"/>
  <c r="D73" i="15"/>
  <c r="D70" i="15"/>
  <c r="D69" i="15"/>
  <c r="D68" i="15"/>
  <c r="D67" i="15"/>
  <c r="D66" i="15"/>
  <c r="D65" i="15"/>
  <c r="D64" i="15"/>
  <c r="D51" i="15"/>
  <c r="D50" i="15"/>
  <c r="D49" i="15"/>
  <c r="D48" i="15"/>
  <c r="D45" i="15"/>
  <c r="D44" i="15"/>
  <c r="D43" i="15"/>
  <c r="D42" i="15"/>
  <c r="D41" i="15"/>
  <c r="D36" i="15"/>
  <c r="D35" i="15"/>
  <c r="D34" i="15"/>
  <c r="D33" i="15"/>
  <c r="D32" i="15"/>
  <c r="D29" i="15"/>
  <c r="D28" i="15"/>
  <c r="D27" i="15"/>
  <c r="D26" i="15"/>
  <c r="D25" i="15"/>
  <c r="D30" i="15" s="1"/>
  <c r="J17" i="11" s="1"/>
  <c r="D24" i="15"/>
  <c r="D21" i="15"/>
  <c r="D20" i="15"/>
  <c r="D19" i="15"/>
  <c r="D18" i="15"/>
  <c r="D17" i="15"/>
  <c r="D14" i="15"/>
  <c r="D13" i="15"/>
  <c r="D10" i="15"/>
  <c r="J11" i="14"/>
  <c r="J10" i="14"/>
  <c r="J9" i="14"/>
  <c r="J8" i="14"/>
  <c r="G159" i="14"/>
  <c r="G158" i="14"/>
  <c r="G157" i="14"/>
  <c r="G156" i="14"/>
  <c r="G155" i="14"/>
  <c r="G154" i="14"/>
  <c r="G153" i="14"/>
  <c r="G152" i="14"/>
  <c r="G151" i="14"/>
  <c r="G150" i="14"/>
  <c r="G149" i="14"/>
  <c r="G148" i="14"/>
  <c r="G144" i="14"/>
  <c r="G143" i="14"/>
  <c r="G142" i="14"/>
  <c r="G141" i="14"/>
  <c r="G140" i="14"/>
  <c r="G134" i="14"/>
  <c r="G133" i="14"/>
  <c r="G132" i="14"/>
  <c r="G131" i="14"/>
  <c r="G130" i="14"/>
  <c r="G129" i="14"/>
  <c r="G128" i="14"/>
  <c r="G127" i="14"/>
  <c r="G123" i="14"/>
  <c r="G122" i="14"/>
  <c r="G121" i="14"/>
  <c r="G120" i="14"/>
  <c r="G119" i="14"/>
  <c r="G118" i="14"/>
  <c r="G116" i="14"/>
  <c r="G102" i="14"/>
  <c r="G101" i="14"/>
  <c r="G100" i="14"/>
  <c r="G99" i="14"/>
  <c r="G98" i="14"/>
  <c r="G94" i="14"/>
  <c r="G93" i="14"/>
  <c r="G92" i="14"/>
  <c r="G91" i="14"/>
  <c r="D18" i="14"/>
  <c r="D143" i="14" s="1"/>
  <c r="E143" i="14" s="1"/>
  <c r="C143" i="14"/>
  <c r="C145" i="14" s="1"/>
  <c r="D159" i="14"/>
  <c r="D158" i="14"/>
  <c r="D157" i="14"/>
  <c r="D156" i="14"/>
  <c r="D155" i="14"/>
  <c r="D154" i="14"/>
  <c r="D153" i="14"/>
  <c r="D152" i="14"/>
  <c r="D151" i="14"/>
  <c r="D150" i="14"/>
  <c r="D149" i="14"/>
  <c r="D148" i="14"/>
  <c r="D144" i="14"/>
  <c r="D142" i="14"/>
  <c r="D141" i="14"/>
  <c r="D140" i="14"/>
  <c r="D135" i="14"/>
  <c r="H135" i="14" s="1"/>
  <c r="H136" i="14" s="1"/>
  <c r="D134" i="14"/>
  <c r="D133" i="14"/>
  <c r="D132" i="14"/>
  <c r="D131" i="14"/>
  <c r="D130" i="14"/>
  <c r="D129" i="14"/>
  <c r="D128" i="14"/>
  <c r="D127" i="14"/>
  <c r="H52" i="14"/>
  <c r="G28" i="14"/>
  <c r="G27" i="14"/>
  <c r="G26" i="14"/>
  <c r="G25" i="14"/>
  <c r="G24" i="14"/>
  <c r="G23" i="14"/>
  <c r="G22" i="14"/>
  <c r="G21" i="14"/>
  <c r="G20" i="14"/>
  <c r="G19" i="14"/>
  <c r="G18" i="14"/>
  <c r="G17" i="14"/>
  <c r="G15" i="14"/>
  <c r="C6" i="25"/>
  <c r="C20" i="25"/>
  <c r="F6" i="25"/>
  <c r="F20" i="25"/>
  <c r="D19" i="14"/>
  <c r="D20" i="14"/>
  <c r="D21" i="14"/>
  <c r="D22" i="14"/>
  <c r="D23" i="14"/>
  <c r="D24" i="14"/>
  <c r="U89" i="27" s="1"/>
  <c r="D25" i="14"/>
  <c r="D28" i="14"/>
  <c r="D26" i="14"/>
  <c r="D27" i="14"/>
  <c r="D49" i="14"/>
  <c r="D50" i="14"/>
  <c r="D60" i="14"/>
  <c r="D61" i="14"/>
  <c r="D62" i="14"/>
  <c r="D63" i="14"/>
  <c r="D69" i="14"/>
  <c r="D70" i="14"/>
  <c r="D71" i="14"/>
  <c r="D72" i="14"/>
  <c r="D73" i="14"/>
  <c r="D102" i="14"/>
  <c r="D101" i="14"/>
  <c r="D100" i="14"/>
  <c r="D99" i="14"/>
  <c r="D98" i="14"/>
  <c r="D94" i="14"/>
  <c r="D93" i="14"/>
  <c r="D92" i="14"/>
  <c r="D91" i="14"/>
  <c r="D86" i="14"/>
  <c r="D85" i="14"/>
  <c r="D84" i="14"/>
  <c r="D83" i="14"/>
  <c r="D82" i="14"/>
  <c r="D81" i="14"/>
  <c r="D80" i="14"/>
  <c r="D79" i="14"/>
  <c r="D78" i="14"/>
  <c r="D65" i="14"/>
  <c r="D64" i="14"/>
  <c r="D45" i="14"/>
  <c r="D33" i="14"/>
  <c r="D32" i="14"/>
  <c r="E136" i="14"/>
  <c r="Q18" i="27"/>
  <c r="Q31" i="27"/>
  <c r="Q113" i="27"/>
  <c r="Q75" i="27"/>
  <c r="Q66" i="27"/>
  <c r="Q56" i="27"/>
  <c r="E41" i="14"/>
  <c r="E52" i="14"/>
  <c r="E66" i="14"/>
  <c r="E74" i="14"/>
  <c r="C18" i="32"/>
  <c r="C20" i="32"/>
  <c r="D7" i="14"/>
  <c r="D28" i="25"/>
  <c r="E28" i="25"/>
  <c r="G28" i="25"/>
  <c r="B28" i="25"/>
  <c r="D14" i="25"/>
  <c r="E14" i="25"/>
  <c r="G14" i="25"/>
  <c r="B14" i="25"/>
  <c r="F27" i="25"/>
  <c r="C27" i="25"/>
  <c r="F13" i="25"/>
  <c r="C13" i="25"/>
  <c r="C25" i="32"/>
  <c r="C16" i="25"/>
  <c r="Y89" i="27"/>
  <c r="V115" i="27" s="1"/>
  <c r="M36" i="17"/>
  <c r="D36" i="17"/>
  <c r="J36" i="17"/>
  <c r="B36" i="17"/>
  <c r="G36" i="17"/>
  <c r="H36" i="17"/>
  <c r="K36" i="17"/>
  <c r="M2" i="17"/>
  <c r="J2" i="30"/>
  <c r="AB2" i="30" s="1"/>
  <c r="J2" i="27"/>
  <c r="S2" i="27" s="1"/>
  <c r="K2" i="15"/>
  <c r="K58" i="15" s="1"/>
  <c r="K2" i="14"/>
  <c r="K108" i="14" s="1"/>
  <c r="I2" i="25"/>
  <c r="N2" i="11"/>
  <c r="I66" i="14"/>
  <c r="F11" i="15"/>
  <c r="I11" i="15"/>
  <c r="C136" i="14"/>
  <c r="I34" i="14"/>
  <c r="I76" i="14" s="1"/>
  <c r="F34" i="14"/>
  <c r="I52" i="14"/>
  <c r="F52" i="14"/>
  <c r="C2" i="11"/>
  <c r="N1" i="11"/>
  <c r="A1" i="11"/>
  <c r="F11" i="11"/>
  <c r="N113" i="27"/>
  <c r="I53" i="15"/>
  <c r="F53" i="15"/>
  <c r="F55" i="15" s="1"/>
  <c r="F46" i="15"/>
  <c r="H53" i="15"/>
  <c r="I46" i="14"/>
  <c r="F46" i="14"/>
  <c r="I41" i="14"/>
  <c r="F41" i="14"/>
  <c r="I160" i="14"/>
  <c r="I161" i="14" s="1"/>
  <c r="I145" i="14"/>
  <c r="I103" i="14"/>
  <c r="I104" i="14" s="1"/>
  <c r="I95" i="14"/>
  <c r="I87" i="14"/>
  <c r="H160" i="14"/>
  <c r="H145" i="14"/>
  <c r="H161" i="14" s="1"/>
  <c r="H124" i="14"/>
  <c r="H138" i="14" s="1"/>
  <c r="E87" i="14"/>
  <c r="F124" i="14"/>
  <c r="F145" i="14"/>
  <c r="F160" i="14"/>
  <c r="F161" i="14" s="1"/>
  <c r="T2" i="30"/>
  <c r="K2" i="30"/>
  <c r="T2" i="27"/>
  <c r="K2" i="27"/>
  <c r="B2" i="25"/>
  <c r="Z18" i="27"/>
  <c r="F87" i="14"/>
  <c r="C87" i="14"/>
  <c r="X101" i="27"/>
  <c r="X92" i="27"/>
  <c r="X81" i="27"/>
  <c r="X15" i="27"/>
  <c r="X14" i="27"/>
  <c r="W92" i="27"/>
  <c r="W91" i="27"/>
  <c r="W90" i="27"/>
  <c r="W89" i="27"/>
  <c r="W88" i="27"/>
  <c r="W87" i="27"/>
  <c r="W86" i="27"/>
  <c r="W85" i="27"/>
  <c r="D7" i="15"/>
  <c r="J8" i="11" s="1"/>
  <c r="C17" i="32"/>
  <c r="F23" i="25"/>
  <c r="C23" i="25"/>
  <c r="F9" i="25"/>
  <c r="C9" i="25"/>
  <c r="F8" i="11"/>
  <c r="J7" i="15"/>
  <c r="N8" i="11" s="1"/>
  <c r="G7" i="15"/>
  <c r="L8" i="11" s="1"/>
  <c r="J7" i="14"/>
  <c r="F16" i="25"/>
  <c r="W102" i="27"/>
  <c r="W103" i="27"/>
  <c r="W104" i="27"/>
  <c r="W97" i="27"/>
  <c r="W98" i="27"/>
  <c r="W99" i="27"/>
  <c r="W100" i="27"/>
  <c r="W101" i="27"/>
  <c r="W105" i="27"/>
  <c r="W106" i="27"/>
  <c r="W107" i="27"/>
  <c r="W108" i="27"/>
  <c r="W109" i="27"/>
  <c r="W110" i="27"/>
  <c r="W111" i="27"/>
  <c r="W112" i="27"/>
  <c r="W65" i="27"/>
  <c r="W74" i="27"/>
  <c r="W54" i="27"/>
  <c r="W55" i="27"/>
  <c r="T66" i="27"/>
  <c r="Y63" i="27"/>
  <c r="W59" i="27"/>
  <c r="W60" i="27"/>
  <c r="W61" i="27"/>
  <c r="W62" i="27"/>
  <c r="W63" i="27"/>
  <c r="Z66" i="27"/>
  <c r="T56" i="27"/>
  <c r="W38" i="27"/>
  <c r="W39" i="27"/>
  <c r="W40" i="27"/>
  <c r="W42" i="27"/>
  <c r="W43" i="27"/>
  <c r="W44" i="27"/>
  <c r="W45" i="27"/>
  <c r="W46" i="27"/>
  <c r="W47" i="27"/>
  <c r="W48" i="27"/>
  <c r="W49" i="27"/>
  <c r="W50" i="27"/>
  <c r="W51" i="27"/>
  <c r="W52" i="27"/>
  <c r="W53" i="27"/>
  <c r="Z56" i="27"/>
  <c r="Y111" i="27"/>
  <c r="E56" i="27"/>
  <c r="H56" i="27"/>
  <c r="K56" i="27"/>
  <c r="T75" i="27"/>
  <c r="W69" i="27"/>
  <c r="W70" i="27"/>
  <c r="W71" i="27"/>
  <c r="W72" i="27"/>
  <c r="W73" i="27"/>
  <c r="Z75" i="27"/>
  <c r="E93" i="27"/>
  <c r="E75" i="27"/>
  <c r="E66" i="27"/>
  <c r="H93" i="27"/>
  <c r="K93" i="27"/>
  <c r="N93" i="27"/>
  <c r="P93" i="27"/>
  <c r="T93" i="27"/>
  <c r="W78" i="27"/>
  <c r="W79" i="27"/>
  <c r="W80" i="27"/>
  <c r="W81" i="27"/>
  <c r="W82" i="27"/>
  <c r="W83" i="27"/>
  <c r="W84" i="27"/>
  <c r="Z93" i="27"/>
  <c r="B93" i="27"/>
  <c r="B75" i="27"/>
  <c r="B66" i="27"/>
  <c r="B56" i="27"/>
  <c r="E113" i="27"/>
  <c r="H113" i="27"/>
  <c r="K113" i="27"/>
  <c r="Y109" i="27"/>
  <c r="Z31" i="27"/>
  <c r="Z33" i="27" s="1"/>
  <c r="AB18" i="27"/>
  <c r="AB31" i="27"/>
  <c r="AB56" i="27"/>
  <c r="T31" i="27"/>
  <c r="T18" i="27"/>
  <c r="N75" i="27"/>
  <c r="W64" i="27"/>
  <c r="N66" i="27"/>
  <c r="W37" i="27"/>
  <c r="W41" i="27"/>
  <c r="C21" i="32"/>
  <c r="C23" i="32"/>
  <c r="C22" i="25"/>
  <c r="C25" i="25"/>
  <c r="C26" i="25"/>
  <c r="C19" i="32"/>
  <c r="C7" i="25"/>
  <c r="C10" i="25"/>
  <c r="C11" i="25"/>
  <c r="C12" i="25"/>
  <c r="F11" i="25"/>
  <c r="F12" i="25"/>
  <c r="F7" i="25"/>
  <c r="F10" i="25"/>
  <c r="D94" i="15"/>
  <c r="J39" i="11" s="1"/>
  <c r="I46" i="15"/>
  <c r="K94" i="15"/>
  <c r="B35" i="25" s="1"/>
  <c r="C10" i="32" s="1"/>
  <c r="B113" i="27"/>
  <c r="B31" i="27"/>
  <c r="B18" i="27"/>
  <c r="A1" i="15"/>
  <c r="C34" i="14"/>
  <c r="G18" i="27"/>
  <c r="A2" i="30"/>
  <c r="A1" i="30"/>
  <c r="E31" i="27"/>
  <c r="E18" i="27"/>
  <c r="E33" i="27"/>
  <c r="H75" i="27"/>
  <c r="K75" i="27"/>
  <c r="K66" i="27"/>
  <c r="K31" i="27"/>
  <c r="K33" i="27" s="1"/>
  <c r="K18" i="27"/>
  <c r="Y70" i="27"/>
  <c r="Y71" i="27"/>
  <c r="Y72" i="27"/>
  <c r="Y73" i="27"/>
  <c r="P75" i="27"/>
  <c r="V75" i="27"/>
  <c r="H66" i="27"/>
  <c r="H31" i="27"/>
  <c r="H18" i="27"/>
  <c r="F25" i="25"/>
  <c r="F26" i="25"/>
  <c r="F22" i="25"/>
  <c r="F24" i="25"/>
  <c r="I94" i="15"/>
  <c r="B2" i="30"/>
  <c r="B75" i="30"/>
  <c r="B66" i="30"/>
  <c r="N66" i="30"/>
  <c r="Y14" i="30"/>
  <c r="Y16" i="30"/>
  <c r="Y26" i="30"/>
  <c r="Y27" i="30"/>
  <c r="P18" i="30"/>
  <c r="Y17" i="30"/>
  <c r="P31" i="30"/>
  <c r="P33" i="30" s="1"/>
  <c r="S18" i="30"/>
  <c r="W10" i="30"/>
  <c r="W11" i="30"/>
  <c r="X11" i="30"/>
  <c r="W12" i="30"/>
  <c r="W13" i="30"/>
  <c r="W14" i="30"/>
  <c r="W15" i="30"/>
  <c r="W16" i="30"/>
  <c r="W17" i="30"/>
  <c r="B18" i="30"/>
  <c r="B33" i="30" s="1"/>
  <c r="E18" i="30"/>
  <c r="H18" i="30"/>
  <c r="Z18" i="30"/>
  <c r="W21" i="30"/>
  <c r="W22" i="30"/>
  <c r="V31" i="30"/>
  <c r="W23" i="30"/>
  <c r="W24" i="30"/>
  <c r="W25" i="30"/>
  <c r="W26" i="30"/>
  <c r="W27" i="30"/>
  <c r="W28" i="30"/>
  <c r="W29" i="30"/>
  <c r="W30" i="30"/>
  <c r="Y28" i="30"/>
  <c r="B31" i="30"/>
  <c r="E31" i="30"/>
  <c r="E33" i="30" s="1"/>
  <c r="H31" i="30"/>
  <c r="Z31" i="30"/>
  <c r="W37" i="30"/>
  <c r="W38" i="30"/>
  <c r="W39" i="30"/>
  <c r="W40" i="30"/>
  <c r="W41" i="30"/>
  <c r="W42" i="30"/>
  <c r="W43" i="30"/>
  <c r="W44" i="30"/>
  <c r="X44" i="30"/>
  <c r="W45" i="30"/>
  <c r="W46" i="30"/>
  <c r="W47" i="30"/>
  <c r="Y48" i="30"/>
  <c r="W48" i="30"/>
  <c r="Y49" i="30"/>
  <c r="W49" i="30"/>
  <c r="W50" i="30"/>
  <c r="Y51" i="30"/>
  <c r="W51" i="30"/>
  <c r="Y52" i="30"/>
  <c r="W52" i="30"/>
  <c r="Y53" i="30"/>
  <c r="W53" i="30"/>
  <c r="Y54" i="30"/>
  <c r="W54" i="30"/>
  <c r="Y55" i="30"/>
  <c r="W55" i="30"/>
  <c r="B56" i="30"/>
  <c r="E56" i="30"/>
  <c r="H56" i="30"/>
  <c r="Z56" i="30"/>
  <c r="W59" i="30"/>
  <c r="X65" i="30"/>
  <c r="W60" i="30"/>
  <c r="W61" i="30"/>
  <c r="W62" i="30"/>
  <c r="Y63" i="30"/>
  <c r="W63" i="30"/>
  <c r="AB66" i="30"/>
  <c r="W64" i="30"/>
  <c r="W65" i="30"/>
  <c r="E66" i="30"/>
  <c r="H66" i="30"/>
  <c r="Z66" i="30"/>
  <c r="Y73" i="30"/>
  <c r="Y69" i="30"/>
  <c r="Y70" i="30"/>
  <c r="W69" i="30"/>
  <c r="W70" i="30"/>
  <c r="W71" i="30"/>
  <c r="W72" i="30"/>
  <c r="W73" i="30"/>
  <c r="W74" i="30"/>
  <c r="Y74" i="30"/>
  <c r="E75" i="30"/>
  <c r="H75" i="30"/>
  <c r="Z75" i="30"/>
  <c r="AB75" i="30"/>
  <c r="Y92" i="30"/>
  <c r="M93" i="30"/>
  <c r="S93" i="30"/>
  <c r="W78" i="30"/>
  <c r="W79" i="30"/>
  <c r="W80" i="30"/>
  <c r="W81" i="30"/>
  <c r="W82" i="30"/>
  <c r="W83" i="30"/>
  <c r="W84" i="30"/>
  <c r="W85" i="30"/>
  <c r="W86" i="30"/>
  <c r="W87" i="30"/>
  <c r="W88" i="30"/>
  <c r="W89" i="30"/>
  <c r="W90" i="30"/>
  <c r="W91" i="30"/>
  <c r="W92" i="30"/>
  <c r="Y81" i="30"/>
  <c r="J93" i="30"/>
  <c r="P93" i="30"/>
  <c r="Y85" i="30"/>
  <c r="X88" i="30"/>
  <c r="Y90" i="30"/>
  <c r="B93" i="30"/>
  <c r="E93" i="30"/>
  <c r="H93" i="30"/>
  <c r="Z93" i="30"/>
  <c r="E113" i="30"/>
  <c r="J113" i="30"/>
  <c r="W97" i="30"/>
  <c r="S113" i="30"/>
  <c r="W98" i="30"/>
  <c r="W99" i="30"/>
  <c r="W100" i="30"/>
  <c r="W101" i="30"/>
  <c r="W102" i="30"/>
  <c r="W103" i="30"/>
  <c r="W104" i="30"/>
  <c r="W105" i="30"/>
  <c r="W106" i="30"/>
  <c r="W107" i="30"/>
  <c r="W108" i="30"/>
  <c r="W109" i="30"/>
  <c r="W110" i="30"/>
  <c r="W111" i="30"/>
  <c r="W112" i="30"/>
  <c r="Y99" i="30"/>
  <c r="Y102" i="30"/>
  <c r="Y104" i="30"/>
  <c r="Y106" i="30"/>
  <c r="B113" i="30"/>
  <c r="H113" i="30"/>
  <c r="N113" i="30"/>
  <c r="Z113" i="30"/>
  <c r="D66" i="27"/>
  <c r="Y64" i="27"/>
  <c r="G66" i="27"/>
  <c r="Y61" i="27"/>
  <c r="Y15" i="27"/>
  <c r="S18" i="27"/>
  <c r="A2" i="14"/>
  <c r="A55" i="14" s="1"/>
  <c r="A54" i="14"/>
  <c r="C55" i="14"/>
  <c r="K54" i="14"/>
  <c r="M1" i="17"/>
  <c r="A2" i="17"/>
  <c r="A2" i="27"/>
  <c r="A1" i="17"/>
  <c r="A1" i="27"/>
  <c r="AB1" i="27"/>
  <c r="S1" i="27"/>
  <c r="J1" i="27"/>
  <c r="J1" i="30" s="1"/>
  <c r="S1" i="30" s="1"/>
  <c r="AB1" i="30" s="1"/>
  <c r="A58" i="15"/>
  <c r="A57" i="15"/>
  <c r="C58" i="15"/>
  <c r="K57" i="15"/>
  <c r="B2" i="17"/>
  <c r="B2" i="27"/>
  <c r="C2" i="15"/>
  <c r="K107" i="14"/>
  <c r="A107" i="14"/>
  <c r="C108" i="14"/>
  <c r="C2" i="14"/>
  <c r="K1" i="15"/>
  <c r="K1" i="14"/>
  <c r="I1" i="25"/>
  <c r="A1" i="14"/>
  <c r="A1" i="25"/>
  <c r="I135" i="14"/>
  <c r="I136" i="14" s="1"/>
  <c r="M19" i="17"/>
  <c r="K19" i="17"/>
  <c r="F135" i="14" s="1"/>
  <c r="F136" i="14" s="1"/>
  <c r="J19" i="17"/>
  <c r="H19" i="17"/>
  <c r="B19" i="17"/>
  <c r="E19" i="17"/>
  <c r="C123" i="14" s="1"/>
  <c r="W11" i="27"/>
  <c r="W13" i="27"/>
  <c r="W14" i="27"/>
  <c r="W16" i="27"/>
  <c r="W12" i="27"/>
  <c r="W15" i="27"/>
  <c r="W17" i="27"/>
  <c r="N18" i="27"/>
  <c r="N33" i="27" s="1"/>
  <c r="W21" i="27"/>
  <c r="W22" i="27"/>
  <c r="V31" i="27"/>
  <c r="W23" i="27"/>
  <c r="C42" i="32"/>
  <c r="W24" i="27"/>
  <c r="C43" i="32"/>
  <c r="W25" i="27"/>
  <c r="W26" i="27"/>
  <c r="W27" i="27"/>
  <c r="W28" i="27"/>
  <c r="W29" i="27"/>
  <c r="W30" i="27"/>
  <c r="N31" i="27"/>
  <c r="Y39" i="27"/>
  <c r="Y41" i="27"/>
  <c r="Y50" i="27"/>
  <c r="Y45" i="27"/>
  <c r="M56" i="27"/>
  <c r="D56" i="27"/>
  <c r="Y49" i="27"/>
  <c r="Y51" i="27"/>
  <c r="Y83" i="27"/>
  <c r="Y85" i="27"/>
  <c r="Y81" i="27"/>
  <c r="Y97" i="27"/>
  <c r="Y98" i="27"/>
  <c r="Y102" i="27"/>
  <c r="Y105" i="27"/>
  <c r="Y108" i="27"/>
  <c r="Y110" i="27"/>
  <c r="Y112" i="27"/>
  <c r="A2" i="15"/>
  <c r="H11" i="15"/>
  <c r="K11" i="15"/>
  <c r="H15" i="15"/>
  <c r="E15" i="15"/>
  <c r="D15" i="15"/>
  <c r="J15" i="11"/>
  <c r="F15" i="15"/>
  <c r="I15" i="15"/>
  <c r="J15" i="15"/>
  <c r="N15" i="11" s="1"/>
  <c r="E22" i="15"/>
  <c r="H22" i="15"/>
  <c r="K22" i="15"/>
  <c r="C22" i="15"/>
  <c r="F22" i="15"/>
  <c r="G22" i="15"/>
  <c r="L16" i="11" s="1"/>
  <c r="I22" i="15"/>
  <c r="E30" i="15"/>
  <c r="C37" i="15"/>
  <c r="F30" i="15"/>
  <c r="I30" i="15"/>
  <c r="K37" i="15"/>
  <c r="K39" i="15" s="1"/>
  <c r="E37" i="15"/>
  <c r="D37" i="15"/>
  <c r="F37" i="15"/>
  <c r="I37" i="15"/>
  <c r="J37" i="15"/>
  <c r="N18" i="11" s="1"/>
  <c r="E46" i="15"/>
  <c r="C46" i="15"/>
  <c r="C53" i="15"/>
  <c r="F71" i="15"/>
  <c r="I71" i="15"/>
  <c r="I90" i="15"/>
  <c r="H94" i="15"/>
  <c r="E94" i="15"/>
  <c r="C94" i="15"/>
  <c r="C95" i="15" s="1"/>
  <c r="F94" i="15"/>
  <c r="H104" i="15"/>
  <c r="C104" i="15"/>
  <c r="F104" i="15"/>
  <c r="I104" i="15"/>
  <c r="H112" i="15"/>
  <c r="H113" i="15" s="1"/>
  <c r="K112" i="15"/>
  <c r="C112" i="15"/>
  <c r="C113" i="15" s="1"/>
  <c r="C114" i="15" s="1"/>
  <c r="F112" i="15"/>
  <c r="I112" i="15"/>
  <c r="E34" i="14"/>
  <c r="C41" i="14"/>
  <c r="E46" i="14"/>
  <c r="C46" i="14"/>
  <c r="C52" i="14"/>
  <c r="C66" i="14"/>
  <c r="C74" i="14"/>
  <c r="H95" i="14"/>
  <c r="C95" i="14"/>
  <c r="F95" i="14"/>
  <c r="E103" i="14"/>
  <c r="C103" i="14"/>
  <c r="F103" i="14"/>
  <c r="C160" i="14"/>
  <c r="C161" i="14" s="1"/>
  <c r="C30" i="25"/>
  <c r="F30" i="25"/>
  <c r="H30" i="25"/>
  <c r="I30" i="25"/>
  <c r="Y101" i="27"/>
  <c r="Y60" i="27"/>
  <c r="C24" i="25"/>
  <c r="N56" i="27"/>
  <c r="T113" i="27"/>
  <c r="Z113" i="27"/>
  <c r="G18" i="30"/>
  <c r="Y21" i="30"/>
  <c r="Y43" i="30"/>
  <c r="Y40" i="27"/>
  <c r="Y104" i="27"/>
  <c r="Y100" i="27"/>
  <c r="K53" i="15"/>
  <c r="Y42" i="30"/>
  <c r="Y13" i="30"/>
  <c r="Y72" i="30"/>
  <c r="D31" i="30"/>
  <c r="S75" i="27"/>
  <c r="Y43" i="27"/>
  <c r="M18" i="27"/>
  <c r="Y13" i="27"/>
  <c r="G19" i="17"/>
  <c r="D19" i="17"/>
  <c r="Y12" i="30"/>
  <c r="P75" i="30"/>
  <c r="Y62" i="27"/>
  <c r="Y48" i="27"/>
  <c r="Y108" i="30"/>
  <c r="M66" i="30"/>
  <c r="D66" i="30"/>
  <c r="H46" i="15"/>
  <c r="H55" i="15" s="1"/>
  <c r="E71" i="15"/>
  <c r="Y80" i="30"/>
  <c r="Y78" i="30"/>
  <c r="AB75" i="27"/>
  <c r="Y82" i="30"/>
  <c r="V18" i="30"/>
  <c r="G113" i="30"/>
  <c r="K104" i="15"/>
  <c r="J66" i="30"/>
  <c r="J75" i="30"/>
  <c r="J31" i="30"/>
  <c r="J33" i="30" s="1"/>
  <c r="Y84" i="30"/>
  <c r="G66" i="30"/>
  <c r="Y59" i="30"/>
  <c r="P113" i="30"/>
  <c r="Y89" i="30"/>
  <c r="Y79" i="30"/>
  <c r="Y83" i="30"/>
  <c r="Y86" i="30"/>
  <c r="Y87" i="30"/>
  <c r="Y88" i="30"/>
  <c r="Y91" i="30"/>
  <c r="Y65" i="30"/>
  <c r="Y61" i="30"/>
  <c r="J75" i="27"/>
  <c r="Y103" i="27"/>
  <c r="P113" i="27"/>
  <c r="Y101" i="30"/>
  <c r="Y112" i="30"/>
  <c r="AB93" i="30"/>
  <c r="AB56" i="30"/>
  <c r="AB33" i="27"/>
  <c r="D93" i="27"/>
  <c r="Y80" i="27"/>
  <c r="J66" i="27"/>
  <c r="V66" i="27"/>
  <c r="Y110" i="30"/>
  <c r="Y105" i="30"/>
  <c r="M113" i="30"/>
  <c r="Y111" i="30"/>
  <c r="Y103" i="30"/>
  <c r="Y97" i="30"/>
  <c r="D113" i="30"/>
  <c r="AB18" i="30"/>
  <c r="Y11" i="27"/>
  <c r="E104" i="15"/>
  <c r="D75" i="27"/>
  <c r="Y69" i="27"/>
  <c r="E53" i="15"/>
  <c r="E55" i="15" s="1"/>
  <c r="H29" i="14"/>
  <c r="Y98" i="30"/>
  <c r="G75" i="30"/>
  <c r="Y109" i="30"/>
  <c r="Y100" i="30"/>
  <c r="AB113" i="30"/>
  <c r="V75" i="30"/>
  <c r="K15" i="15"/>
  <c r="Y86" i="27"/>
  <c r="Y88" i="27"/>
  <c r="V93" i="27"/>
  <c r="V56" i="27"/>
  <c r="Y53" i="27"/>
  <c r="P31" i="27"/>
  <c r="M66" i="27"/>
  <c r="V56" i="30"/>
  <c r="Y45" i="30"/>
  <c r="G31" i="30"/>
  <c r="E112" i="15"/>
  <c r="E113" i="15" s="1"/>
  <c r="P56" i="30"/>
  <c r="Y62" i="30"/>
  <c r="S113" i="27"/>
  <c r="J93" i="27"/>
  <c r="J56" i="27"/>
  <c r="Y59" i="27"/>
  <c r="V93" i="30"/>
  <c r="G93" i="30"/>
  <c r="M75" i="30"/>
  <c r="M56" i="30"/>
  <c r="J113" i="27"/>
  <c r="J18" i="27"/>
  <c r="J31" i="27"/>
  <c r="K90" i="15"/>
  <c r="Y106" i="27"/>
  <c r="Y87" i="27"/>
  <c r="G93" i="27"/>
  <c r="Y79" i="27"/>
  <c r="Y60" i="30"/>
  <c r="AB113" i="27"/>
  <c r="K30" i="15"/>
  <c r="D31" i="27"/>
  <c r="Y29" i="30"/>
  <c r="E160" i="14"/>
  <c r="E95" i="14"/>
  <c r="H103" i="14"/>
  <c r="E90" i="15"/>
  <c r="H30" i="15"/>
  <c r="Y84" i="27"/>
  <c r="Y37" i="27"/>
  <c r="Y30" i="30"/>
  <c r="Y22" i="30"/>
  <c r="Y23" i="30"/>
  <c r="Y24" i="30"/>
  <c r="Y25" i="30"/>
  <c r="G75" i="27"/>
  <c r="Y14" i="27"/>
  <c r="C44" i="32"/>
  <c r="S56" i="27"/>
  <c r="Y12" i="27"/>
  <c r="M113" i="27"/>
  <c r="V18" i="27"/>
  <c r="V33" i="27" s="1"/>
  <c r="S31" i="30"/>
  <c r="S33" i="30" s="1"/>
  <c r="Y50" i="30"/>
  <c r="Y38" i="30"/>
  <c r="G56" i="30"/>
  <c r="Y37" i="30"/>
  <c r="AB31" i="30"/>
  <c r="AB33" i="30" s="1"/>
  <c r="Y15" i="30"/>
  <c r="Y11" i="30"/>
  <c r="M31" i="30"/>
  <c r="Y71" i="30"/>
  <c r="M75" i="27"/>
  <c r="AB93" i="27"/>
  <c r="Y91" i="27"/>
  <c r="K71" i="15"/>
  <c r="Y82" i="27"/>
  <c r="M93" i="27"/>
  <c r="Y54" i="27"/>
  <c r="Y46" i="27"/>
  <c r="Y42" i="27"/>
  <c r="P56" i="27"/>
  <c r="Y52" i="27"/>
  <c r="Y44" i="27"/>
  <c r="G56" i="27"/>
  <c r="Y38" i="27"/>
  <c r="Y64" i="30"/>
  <c r="Y46" i="30"/>
  <c r="Y44" i="30"/>
  <c r="Y41" i="30"/>
  <c r="Y40" i="30"/>
  <c r="AB66" i="27"/>
  <c r="H37" i="15"/>
  <c r="Y99" i="27"/>
  <c r="Y107" i="27"/>
  <c r="P66" i="27"/>
  <c r="S75" i="30"/>
  <c r="S56" i="30"/>
  <c r="M18" i="30"/>
  <c r="M33" i="30" s="1"/>
  <c r="Y16" i="27"/>
  <c r="Y92" i="27"/>
  <c r="C24" i="32"/>
  <c r="H71" i="15"/>
  <c r="H90" i="15"/>
  <c r="H95" i="15" s="1"/>
  <c r="D113" i="27"/>
  <c r="Y78" i="27"/>
  <c r="M31" i="27"/>
  <c r="Y107" i="30"/>
  <c r="V113" i="30"/>
  <c r="Y90" i="27"/>
  <c r="C22" i="32"/>
  <c r="Y47" i="27"/>
  <c r="D93" i="30"/>
  <c r="D75" i="30"/>
  <c r="Y47" i="30"/>
  <c r="Y39" i="30"/>
  <c r="D56" i="30"/>
  <c r="V113" i="27"/>
  <c r="S66" i="27"/>
  <c r="C32" i="32"/>
  <c r="C26" i="32"/>
  <c r="C33" i="32"/>
  <c r="C11" i="32"/>
  <c r="D10" i="14"/>
  <c r="D8" i="14"/>
  <c r="D9" i="14"/>
  <c r="D11" i="14"/>
  <c r="D40" i="14"/>
  <c r="D39" i="14"/>
  <c r="D38" i="14"/>
  <c r="G32" i="14"/>
  <c r="G33" i="14"/>
  <c r="H34" i="14"/>
  <c r="G37" i="14"/>
  <c r="G41" i="14" s="1"/>
  <c r="F14" i="11" s="1"/>
  <c r="G38" i="14"/>
  <c r="G39" i="14"/>
  <c r="H41" i="14"/>
  <c r="G40" i="14"/>
  <c r="G44" i="14"/>
  <c r="G45" i="14"/>
  <c r="G46" i="14"/>
  <c r="F15" i="11" s="1"/>
  <c r="H46" i="14"/>
  <c r="G49" i="14"/>
  <c r="G50" i="14"/>
  <c r="G51" i="14"/>
  <c r="G60" i="14"/>
  <c r="G61" i="14"/>
  <c r="G62" i="14"/>
  <c r="G63" i="14"/>
  <c r="G64" i="14"/>
  <c r="G65" i="14"/>
  <c r="G73" i="14"/>
  <c r="G72" i="14"/>
  <c r="G71" i="14"/>
  <c r="G70" i="14"/>
  <c r="G69" i="14"/>
  <c r="G78" i="14"/>
  <c r="G79" i="14"/>
  <c r="G80" i="14"/>
  <c r="G81" i="14"/>
  <c r="G82" i="14"/>
  <c r="G83" i="14"/>
  <c r="G84" i="14"/>
  <c r="G85" i="14"/>
  <c r="G86" i="14"/>
  <c r="H87" i="14"/>
  <c r="J28" i="14"/>
  <c r="J27" i="14"/>
  <c r="J26" i="14"/>
  <c r="J25" i="14"/>
  <c r="J24" i="14"/>
  <c r="J23" i="14"/>
  <c r="J22" i="14"/>
  <c r="J21" i="14"/>
  <c r="J20" i="14"/>
  <c r="J19" i="14"/>
  <c r="J18" i="14"/>
  <c r="J17" i="14"/>
  <c r="K29" i="14"/>
  <c r="J15" i="14"/>
  <c r="H11" i="11" s="1"/>
  <c r="J32" i="14"/>
  <c r="J34" i="14" s="1"/>
  <c r="H13" i="11" s="1"/>
  <c r="J33" i="14"/>
  <c r="K34" i="14"/>
  <c r="J37" i="14"/>
  <c r="J41" i="14" s="1"/>
  <c r="H14" i="11" s="1"/>
  <c r="J38" i="14"/>
  <c r="J39" i="14"/>
  <c r="J40" i="14"/>
  <c r="K41" i="14"/>
  <c r="J44" i="14"/>
  <c r="J45" i="14"/>
  <c r="K46" i="14"/>
  <c r="J51" i="14"/>
  <c r="J52" i="14" s="1"/>
  <c r="H16" i="11" s="1"/>
  <c r="J50" i="14"/>
  <c r="K52" i="14"/>
  <c r="J65" i="14"/>
  <c r="J64" i="14"/>
  <c r="J63" i="14"/>
  <c r="J62" i="14"/>
  <c r="J61" i="14"/>
  <c r="J60" i="14"/>
  <c r="K66" i="14"/>
  <c r="K74" i="14"/>
  <c r="J69" i="14"/>
  <c r="J70" i="14"/>
  <c r="J71" i="14"/>
  <c r="J72" i="14"/>
  <c r="J73" i="14"/>
  <c r="J86" i="14"/>
  <c r="J85" i="14"/>
  <c r="J84" i="14"/>
  <c r="J83" i="14"/>
  <c r="J82" i="14"/>
  <c r="J81" i="14"/>
  <c r="J80" i="14"/>
  <c r="J79" i="14"/>
  <c r="J78" i="14"/>
  <c r="K87" i="14"/>
  <c r="K95" i="14"/>
  <c r="J91" i="14"/>
  <c r="J95" i="14" s="1"/>
  <c r="H20" i="11" s="1"/>
  <c r="J92" i="14"/>
  <c r="J93" i="14"/>
  <c r="J94" i="14"/>
  <c r="J102" i="14"/>
  <c r="J101" i="14"/>
  <c r="J100" i="14"/>
  <c r="J99" i="14"/>
  <c r="J98" i="14"/>
  <c r="K103" i="14"/>
  <c r="J127" i="14"/>
  <c r="J128" i="14"/>
  <c r="J129" i="14"/>
  <c r="J130" i="14"/>
  <c r="J131" i="14"/>
  <c r="J132" i="14"/>
  <c r="J133" i="14"/>
  <c r="J134" i="14"/>
  <c r="J144" i="14"/>
  <c r="J143" i="14"/>
  <c r="J142" i="14"/>
  <c r="J141" i="14"/>
  <c r="C36" i="32"/>
  <c r="J140" i="14"/>
  <c r="K145" i="14"/>
  <c r="E11" i="15"/>
  <c r="K160" i="14"/>
  <c r="J149" i="14"/>
  <c r="J150" i="14"/>
  <c r="J151" i="14"/>
  <c r="J152" i="14"/>
  <c r="J154" i="14"/>
  <c r="J155" i="14"/>
  <c r="J156" i="14"/>
  <c r="J157" i="14"/>
  <c r="J158" i="14"/>
  <c r="J159" i="14"/>
  <c r="Y10" i="27"/>
  <c r="P18" i="27"/>
  <c r="P33" i="27" s="1"/>
  <c r="S31" i="27"/>
  <c r="R21" i="27"/>
  <c r="F21" i="27"/>
  <c r="F22" i="27"/>
  <c r="F23" i="27"/>
  <c r="F24" i="27"/>
  <c r="F25" i="27"/>
  <c r="F26" i="27"/>
  <c r="F27" i="27"/>
  <c r="F28" i="27"/>
  <c r="F29" i="27"/>
  <c r="F30" i="27"/>
  <c r="Y21" i="27"/>
  <c r="Y22" i="27"/>
  <c r="Y23" i="27"/>
  <c r="Y24" i="27"/>
  <c r="Y25" i="27"/>
  <c r="Y26" i="27"/>
  <c r="Y27" i="27"/>
  <c r="Y28" i="27"/>
  <c r="Y29" i="27"/>
  <c r="Y30" i="27"/>
  <c r="G31" i="27"/>
  <c r="Y17" i="27"/>
  <c r="C17" i="27"/>
  <c r="D18" i="27"/>
  <c r="D33" i="27" s="1"/>
  <c r="Y10" i="30"/>
  <c r="Y18" i="30" s="1"/>
  <c r="D18" i="30"/>
  <c r="F14" i="25" l="1"/>
  <c r="C35" i="32"/>
  <c r="E145" i="14"/>
  <c r="V94" i="30"/>
  <c r="G11" i="15"/>
  <c r="L13" i="11" s="1"/>
  <c r="J87" i="14"/>
  <c r="H19" i="11" s="1"/>
  <c r="E161" i="14"/>
  <c r="C55" i="15"/>
  <c r="H94" i="30"/>
  <c r="H94" i="27"/>
  <c r="D74" i="14"/>
  <c r="D18" i="11" s="1"/>
  <c r="J53" i="15"/>
  <c r="J112" i="15"/>
  <c r="N41" i="11" s="1"/>
  <c r="X52" i="27"/>
  <c r="X42" i="27"/>
  <c r="X65" i="27"/>
  <c r="X91" i="27"/>
  <c r="I93" i="30"/>
  <c r="X112" i="30"/>
  <c r="W113" i="30"/>
  <c r="S94" i="27"/>
  <c r="W75" i="30"/>
  <c r="B94" i="30"/>
  <c r="AB94" i="30"/>
  <c r="D66" i="14"/>
  <c r="D17" i="11" s="1"/>
  <c r="F12" i="11"/>
  <c r="N33" i="30"/>
  <c r="K113" i="15"/>
  <c r="D145" i="14"/>
  <c r="D40" i="11" s="1"/>
  <c r="G33" i="30"/>
  <c r="I113" i="15"/>
  <c r="E39" i="15"/>
  <c r="E56" i="15" s="1"/>
  <c r="T33" i="27"/>
  <c r="D95" i="14"/>
  <c r="D20" i="11" s="1"/>
  <c r="U56" i="27"/>
  <c r="I75" i="30"/>
  <c r="D94" i="27"/>
  <c r="D114" i="27" s="1"/>
  <c r="X28" i="27"/>
  <c r="G34" i="14"/>
  <c r="F13" i="11" s="1"/>
  <c r="W93" i="30"/>
  <c r="X27" i="27"/>
  <c r="Y113" i="27"/>
  <c r="X98" i="27"/>
  <c r="O18" i="27"/>
  <c r="X64" i="27"/>
  <c r="R75" i="30"/>
  <c r="O18" i="30"/>
  <c r="X63" i="30"/>
  <c r="X87" i="30"/>
  <c r="D33" i="30"/>
  <c r="X26" i="27"/>
  <c r="C104" i="14"/>
  <c r="N94" i="27"/>
  <c r="W113" i="27"/>
  <c r="X25" i="27"/>
  <c r="K94" i="27"/>
  <c r="K114" i="27" s="1"/>
  <c r="C119" i="14" s="1"/>
  <c r="G94" i="15"/>
  <c r="L39" i="11" s="1"/>
  <c r="F31" i="27"/>
  <c r="F95" i="15"/>
  <c r="J94" i="30"/>
  <c r="J114" i="30" s="1"/>
  <c r="J104" i="15"/>
  <c r="N40" i="11" s="1"/>
  <c r="X23" i="27"/>
  <c r="G52" i="14"/>
  <c r="F16" i="11" s="1"/>
  <c r="D22" i="15"/>
  <c r="J16" i="11" s="1"/>
  <c r="R31" i="30"/>
  <c r="H104" i="14"/>
  <c r="I89" i="14"/>
  <c r="D53" i="15"/>
  <c r="X109" i="27"/>
  <c r="L75" i="30"/>
  <c r="J66" i="14"/>
  <c r="H17" i="11" s="1"/>
  <c r="H76" i="14"/>
  <c r="H89" i="14" s="1"/>
  <c r="H105" i="14" s="1"/>
  <c r="H163" i="14" s="1"/>
  <c r="C30" i="32" s="1"/>
  <c r="Y65" i="27"/>
  <c r="Y66" i="27" s="1"/>
  <c r="T94" i="30"/>
  <c r="D136" i="14"/>
  <c r="K33" i="30"/>
  <c r="D17" i="14"/>
  <c r="D12" i="11" s="1"/>
  <c r="C15" i="32"/>
  <c r="C29" i="14"/>
  <c r="C76" i="14" s="1"/>
  <c r="C89" i="14" s="1"/>
  <c r="C105" i="14" s="1"/>
  <c r="AB114" i="30"/>
  <c r="B114" i="30"/>
  <c r="I116" i="14" s="1"/>
  <c r="M33" i="27"/>
  <c r="F76" i="14"/>
  <c r="G95" i="14"/>
  <c r="F20" i="11" s="1"/>
  <c r="Q94" i="27"/>
  <c r="L75" i="27"/>
  <c r="X29" i="27"/>
  <c r="AA66" i="30"/>
  <c r="X79" i="30"/>
  <c r="Y66" i="30"/>
  <c r="X45" i="27"/>
  <c r="J145" i="14"/>
  <c r="H40" i="11" s="1"/>
  <c r="D34" i="14"/>
  <c r="D13" i="11" s="1"/>
  <c r="R75" i="27"/>
  <c r="X13" i="27"/>
  <c r="U56" i="30"/>
  <c r="U113" i="30"/>
  <c r="R18" i="30"/>
  <c r="R33" i="30" s="1"/>
  <c r="L66" i="30"/>
  <c r="I66" i="30"/>
  <c r="F66" i="30"/>
  <c r="F18" i="30"/>
  <c r="X61" i="30"/>
  <c r="X10" i="30"/>
  <c r="D11" i="15"/>
  <c r="J13" i="11" s="1"/>
  <c r="I95" i="15"/>
  <c r="I114" i="15" s="1"/>
  <c r="D90" i="15"/>
  <c r="J38" i="11" s="1"/>
  <c r="G30" i="15"/>
  <c r="L17" i="11" s="1"/>
  <c r="I31" i="27"/>
  <c r="AA31" i="30"/>
  <c r="X15" i="30"/>
  <c r="X62" i="30"/>
  <c r="D46" i="14"/>
  <c r="D15" i="11" s="1"/>
  <c r="D41" i="14"/>
  <c r="D14" i="11" s="1"/>
  <c r="AB94" i="27"/>
  <c r="AB114" i="27" s="1"/>
  <c r="D103" i="14"/>
  <c r="G145" i="14"/>
  <c r="F40" i="11" s="1"/>
  <c r="Y93" i="30"/>
  <c r="W31" i="27"/>
  <c r="P94" i="27"/>
  <c r="P114" i="27" s="1"/>
  <c r="X108" i="27"/>
  <c r="X74" i="27"/>
  <c r="X72" i="27"/>
  <c r="Y113" i="30"/>
  <c r="N114" i="27"/>
  <c r="C120" i="14" s="1"/>
  <c r="U18" i="30"/>
  <c r="U93" i="30"/>
  <c r="X89" i="30"/>
  <c r="I56" i="30"/>
  <c r="F93" i="30"/>
  <c r="X54" i="30"/>
  <c r="X42" i="30"/>
  <c r="L19" i="17"/>
  <c r="D46" i="15"/>
  <c r="J20" i="11" s="1"/>
  <c r="D112" i="15"/>
  <c r="J41" i="11" s="1"/>
  <c r="J22" i="15"/>
  <c r="AA56" i="30"/>
  <c r="X86" i="30"/>
  <c r="X22" i="30"/>
  <c r="X55" i="30"/>
  <c r="X43" i="30"/>
  <c r="X98" i="30"/>
  <c r="H33" i="27"/>
  <c r="H114" i="27" s="1"/>
  <c r="C118" i="14" s="1"/>
  <c r="I28" i="25"/>
  <c r="D87" i="14"/>
  <c r="D19" i="11" s="1"/>
  <c r="O113" i="27"/>
  <c r="K94" i="30"/>
  <c r="K114" i="30" s="1"/>
  <c r="I119" i="14" s="1"/>
  <c r="J71" i="15"/>
  <c r="N37" i="11" s="1"/>
  <c r="AA18" i="27"/>
  <c r="F29" i="11" s="1"/>
  <c r="AA66" i="27"/>
  <c r="F32" i="11" s="1"/>
  <c r="U66" i="27"/>
  <c r="R113" i="27"/>
  <c r="X63" i="27"/>
  <c r="X62" i="27"/>
  <c r="I66" i="27"/>
  <c r="X82" i="27"/>
  <c r="F66" i="27"/>
  <c r="X53" i="27"/>
  <c r="X50" i="27"/>
  <c r="X103" i="27"/>
  <c r="L56" i="30"/>
  <c r="X102" i="30"/>
  <c r="X38" i="30"/>
  <c r="X16" i="30"/>
  <c r="Y56" i="30"/>
  <c r="Z94" i="30"/>
  <c r="E94" i="27"/>
  <c r="E114" i="27" s="1"/>
  <c r="G104" i="15"/>
  <c r="L40" i="11" s="1"/>
  <c r="J94" i="15"/>
  <c r="N39" i="11" s="1"/>
  <c r="AA75" i="30"/>
  <c r="X64" i="30"/>
  <c r="X40" i="30"/>
  <c r="X73" i="30"/>
  <c r="H162" i="14"/>
  <c r="C14" i="25"/>
  <c r="G124" i="14"/>
  <c r="G160" i="14"/>
  <c r="F41" i="11" s="1"/>
  <c r="G46" i="15"/>
  <c r="L20" i="11" s="1"/>
  <c r="X85" i="27"/>
  <c r="L31" i="27"/>
  <c r="U113" i="27"/>
  <c r="X44" i="27"/>
  <c r="I75" i="27"/>
  <c r="X99" i="27"/>
  <c r="X83" i="27"/>
  <c r="X104" i="30"/>
  <c r="J46" i="15"/>
  <c r="K46" i="15" s="1"/>
  <c r="K55" i="15" s="1"/>
  <c r="U31" i="30"/>
  <c r="U33" i="30" s="1"/>
  <c r="R93" i="30"/>
  <c r="X97" i="30"/>
  <c r="X50" i="30"/>
  <c r="X105" i="30"/>
  <c r="V33" i="30"/>
  <c r="D71" i="15"/>
  <c r="J37" i="11" s="1"/>
  <c r="G15" i="15"/>
  <c r="L15" i="11" s="1"/>
  <c r="G90" i="15"/>
  <c r="L38" i="11" s="1"/>
  <c r="X25" i="30"/>
  <c r="X45" i="30"/>
  <c r="X51" i="30"/>
  <c r="X106" i="30"/>
  <c r="R56" i="27"/>
  <c r="O31" i="27"/>
  <c r="X99" i="30"/>
  <c r="R66" i="30"/>
  <c r="G33" i="27"/>
  <c r="G94" i="27"/>
  <c r="J46" i="14"/>
  <c r="H15" i="11" s="1"/>
  <c r="C39" i="15"/>
  <c r="C56" i="15" s="1"/>
  <c r="C115" i="15" s="1"/>
  <c r="W31" i="30"/>
  <c r="I55" i="15"/>
  <c r="W56" i="27"/>
  <c r="W75" i="27"/>
  <c r="D52" i="14"/>
  <c r="D16" i="11" s="1"/>
  <c r="G29" i="14"/>
  <c r="J90" i="15"/>
  <c r="N35" i="11" s="1"/>
  <c r="U31" i="27"/>
  <c r="X61" i="27"/>
  <c r="X111" i="27"/>
  <c r="W18" i="30"/>
  <c r="W33" i="30" s="1"/>
  <c r="E95" i="15"/>
  <c r="E114" i="15" s="1"/>
  <c r="E115" i="15" s="1"/>
  <c r="C38" i="32" s="1"/>
  <c r="K95" i="15"/>
  <c r="K114" i="15" s="1"/>
  <c r="S33" i="27"/>
  <c r="J103" i="14"/>
  <c r="H21" i="11" s="1"/>
  <c r="V114" i="30"/>
  <c r="M94" i="27"/>
  <c r="U75" i="27"/>
  <c r="U75" i="30"/>
  <c r="R113" i="30"/>
  <c r="O31" i="30"/>
  <c r="O33" i="30" s="1"/>
  <c r="X48" i="30"/>
  <c r="X46" i="30"/>
  <c r="C31" i="30"/>
  <c r="I36" i="17"/>
  <c r="E104" i="14"/>
  <c r="D94" i="30"/>
  <c r="D114" i="30" s="1"/>
  <c r="C28" i="25"/>
  <c r="I39" i="15"/>
  <c r="H33" i="30"/>
  <c r="H114" i="30" s="1"/>
  <c r="I118" i="14" s="1"/>
  <c r="X47" i="30"/>
  <c r="D39" i="15"/>
  <c r="K76" i="14"/>
  <c r="K89" i="14" s="1"/>
  <c r="L31" i="30"/>
  <c r="X21" i="30"/>
  <c r="X17" i="27"/>
  <c r="F56" i="27"/>
  <c r="X37" i="27"/>
  <c r="X16" i="27"/>
  <c r="C18" i="27"/>
  <c r="X39" i="30"/>
  <c r="X29" i="30"/>
  <c r="C18" i="30"/>
  <c r="C33" i="30" s="1"/>
  <c r="J160" i="14"/>
  <c r="X38" i="27"/>
  <c r="G87" i="14"/>
  <c r="W18" i="27"/>
  <c r="K161" i="14"/>
  <c r="K104" i="14"/>
  <c r="J74" i="14"/>
  <c r="H18" i="11" s="1"/>
  <c r="H12" i="11"/>
  <c r="G94" i="30"/>
  <c r="G114" i="30" s="1"/>
  <c r="F113" i="15"/>
  <c r="J40" i="11"/>
  <c r="I105" i="14"/>
  <c r="N20" i="11"/>
  <c r="O33" i="27"/>
  <c r="X100" i="27"/>
  <c r="I113" i="27"/>
  <c r="U66" i="30"/>
  <c r="X60" i="30"/>
  <c r="C113" i="30"/>
  <c r="G66" i="14"/>
  <c r="F17" i="11" s="1"/>
  <c r="X105" i="27"/>
  <c r="X108" i="30"/>
  <c r="X74" i="30"/>
  <c r="O75" i="30"/>
  <c r="O66" i="30"/>
  <c r="M114" i="27"/>
  <c r="P94" i="30"/>
  <c r="P114" i="30" s="1"/>
  <c r="C56" i="30"/>
  <c r="AA113" i="27"/>
  <c r="R31" i="27"/>
  <c r="R18" i="27"/>
  <c r="O56" i="27"/>
  <c r="O93" i="27"/>
  <c r="X106" i="27"/>
  <c r="L18" i="27"/>
  <c r="O56" i="30"/>
  <c r="O93" i="30"/>
  <c r="O94" i="30" s="1"/>
  <c r="O114" i="30" s="1"/>
  <c r="J120" i="14" s="1"/>
  <c r="X78" i="30"/>
  <c r="X27" i="30"/>
  <c r="X83" i="30"/>
  <c r="G135" i="14"/>
  <c r="G136" i="14" s="1"/>
  <c r="G138" i="14" s="1"/>
  <c r="F36" i="11"/>
  <c r="F28" i="25"/>
  <c r="X84" i="30"/>
  <c r="Y31" i="27"/>
  <c r="W66" i="27"/>
  <c r="N21" i="11"/>
  <c r="J55" i="15"/>
  <c r="L93" i="27"/>
  <c r="S114" i="27"/>
  <c r="X30" i="27"/>
  <c r="X22" i="27"/>
  <c r="C34" i="32"/>
  <c r="R56" i="30"/>
  <c r="X26" i="30"/>
  <c r="C75" i="30"/>
  <c r="X72" i="30"/>
  <c r="X91" i="30"/>
  <c r="F56" i="30"/>
  <c r="L21" i="11"/>
  <c r="R66" i="27"/>
  <c r="X59" i="27"/>
  <c r="X17" i="30"/>
  <c r="X14" i="30"/>
  <c r="I19" i="17"/>
  <c r="X21" i="27"/>
  <c r="J95" i="15"/>
  <c r="N38" i="11"/>
  <c r="N43" i="11" s="1"/>
  <c r="R93" i="27"/>
  <c r="R94" i="27" s="1"/>
  <c r="X97" i="27"/>
  <c r="L113" i="27"/>
  <c r="X10" i="27"/>
  <c r="I18" i="27"/>
  <c r="I33" i="27" s="1"/>
  <c r="Y18" i="27"/>
  <c r="J113" i="15"/>
  <c r="E94" i="30"/>
  <c r="E114" i="30" s="1"/>
  <c r="W66" i="30"/>
  <c r="D55" i="15"/>
  <c r="J21" i="11"/>
  <c r="Z94" i="27"/>
  <c r="Z114" i="27" s="1"/>
  <c r="T94" i="27"/>
  <c r="T114" i="27" s="1"/>
  <c r="C122" i="14" s="1"/>
  <c r="F89" i="14"/>
  <c r="D104" i="14"/>
  <c r="D21" i="11"/>
  <c r="X84" i="27"/>
  <c r="X24" i="27"/>
  <c r="X107" i="27"/>
  <c r="AA113" i="30"/>
  <c r="U93" i="27"/>
  <c r="U94" i="27" s="1"/>
  <c r="C16" i="32"/>
  <c r="N114" i="30"/>
  <c r="I120" i="14" s="1"/>
  <c r="S94" i="30"/>
  <c r="S114" i="30" s="1"/>
  <c r="C31" i="27"/>
  <c r="D160" i="14"/>
  <c r="G103" i="14"/>
  <c r="F113" i="27"/>
  <c r="X101" i="30"/>
  <c r="X37" i="30"/>
  <c r="X41" i="30"/>
  <c r="X49" i="30"/>
  <c r="X71" i="30"/>
  <c r="X82" i="30"/>
  <c r="X90" i="30"/>
  <c r="F36" i="17"/>
  <c r="J123" i="14" s="1"/>
  <c r="K123" i="14" s="1"/>
  <c r="AA56" i="27"/>
  <c r="F31" i="11" s="1"/>
  <c r="C56" i="27"/>
  <c r="AA93" i="27"/>
  <c r="F138" i="14"/>
  <c r="F162" i="14" s="1"/>
  <c r="I56" i="27"/>
  <c r="X43" i="27"/>
  <c r="X51" i="27"/>
  <c r="X73" i="27"/>
  <c r="X78" i="27"/>
  <c r="F93" i="27"/>
  <c r="F94" i="27" s="1"/>
  <c r="X86" i="27"/>
  <c r="F75" i="27"/>
  <c r="X49" i="27"/>
  <c r="X11" i="27"/>
  <c r="F18" i="27"/>
  <c r="F33" i="27" s="1"/>
  <c r="X12" i="27"/>
  <c r="X46" i="27"/>
  <c r="X54" i="27"/>
  <c r="X79" i="27"/>
  <c r="C93" i="27"/>
  <c r="X87" i="27"/>
  <c r="C113" i="27"/>
  <c r="AA93" i="30"/>
  <c r="J29" i="14"/>
  <c r="Y75" i="30"/>
  <c r="Y94" i="30" s="1"/>
  <c r="Y114" i="30" s="1"/>
  <c r="J33" i="27"/>
  <c r="J114" i="27" s="1"/>
  <c r="Y31" i="30"/>
  <c r="Y33" i="30" s="1"/>
  <c r="F39" i="15"/>
  <c r="A108" i="14"/>
  <c r="B94" i="27"/>
  <c r="X24" i="30"/>
  <c r="H39" i="15"/>
  <c r="H56" i="15" s="1"/>
  <c r="U18" i="27"/>
  <c r="U33" i="27" s="1"/>
  <c r="H114" i="15"/>
  <c r="Y74" i="27"/>
  <c r="Y75" i="27" s="1"/>
  <c r="F56" i="15"/>
  <c r="Q94" i="30"/>
  <c r="Q114" i="30" s="1"/>
  <c r="I121" i="14" s="1"/>
  <c r="T114" i="30"/>
  <c r="I122" i="14" s="1"/>
  <c r="L113" i="30"/>
  <c r="L93" i="30"/>
  <c r="X69" i="30"/>
  <c r="X80" i="30"/>
  <c r="I113" i="30"/>
  <c r="F113" i="30"/>
  <c r="X100" i="30"/>
  <c r="X12" i="30"/>
  <c r="X13" i="30"/>
  <c r="X59" i="30"/>
  <c r="X66" i="30" s="1"/>
  <c r="H32" i="11" s="1"/>
  <c r="C66" i="30"/>
  <c r="X70" i="30"/>
  <c r="X81" i="30"/>
  <c r="C93" i="30"/>
  <c r="X103" i="30"/>
  <c r="X111" i="30"/>
  <c r="C36" i="17"/>
  <c r="F19" i="17"/>
  <c r="L36" i="17"/>
  <c r="G74" i="14"/>
  <c r="F18" i="11" s="1"/>
  <c r="Z33" i="30"/>
  <c r="Z114" i="30" s="1"/>
  <c r="B33" i="27"/>
  <c r="W93" i="27"/>
  <c r="W94" i="27" s="1"/>
  <c r="G37" i="15"/>
  <c r="G71" i="15"/>
  <c r="G112" i="15"/>
  <c r="X41" i="27"/>
  <c r="X60" i="27"/>
  <c r="X71" i="27"/>
  <c r="X90" i="27"/>
  <c r="X102" i="27"/>
  <c r="X110" i="27"/>
  <c r="J94" i="27"/>
  <c r="V94" i="27"/>
  <c r="V114" i="27" s="1"/>
  <c r="M94" i="30"/>
  <c r="M114" i="30" s="1"/>
  <c r="D95" i="15"/>
  <c r="H8" i="11"/>
  <c r="Q33" i="27"/>
  <c r="Q114" i="27" s="1"/>
  <c r="C121" i="14" s="1"/>
  <c r="X112" i="27"/>
  <c r="X104" i="27"/>
  <c r="X47" i="27"/>
  <c r="X55" i="27"/>
  <c r="Y55" i="27" s="1"/>
  <c r="Y56" i="27" s="1"/>
  <c r="C75" i="27"/>
  <c r="X69" i="27"/>
  <c r="X80" i="27"/>
  <c r="AA18" i="30"/>
  <c r="AA33" i="30" s="1"/>
  <c r="X23" i="30"/>
  <c r="L18" i="30"/>
  <c r="I18" i="30"/>
  <c r="I31" i="30"/>
  <c r="I33" i="30" s="1"/>
  <c r="F75" i="30"/>
  <c r="F31" i="30"/>
  <c r="F33" i="30" s="1"/>
  <c r="X30" i="30"/>
  <c r="X52" i="30"/>
  <c r="X85" i="30"/>
  <c r="X107" i="30"/>
  <c r="C19" i="17"/>
  <c r="F104" i="14"/>
  <c r="F105" i="14" s="1"/>
  <c r="W56" i="30"/>
  <c r="H28" i="25"/>
  <c r="AA31" i="27"/>
  <c r="AA75" i="27"/>
  <c r="F33" i="11" s="1"/>
  <c r="O66" i="27"/>
  <c r="O75" i="27"/>
  <c r="L66" i="27"/>
  <c r="L56" i="27"/>
  <c r="I93" i="27"/>
  <c r="X40" i="27"/>
  <c r="X48" i="27"/>
  <c r="C66" i="27"/>
  <c r="X70" i="27"/>
  <c r="X89" i="27"/>
  <c r="X92" i="30"/>
  <c r="AB2" i="27"/>
  <c r="Y93" i="27"/>
  <c r="K55" i="14"/>
  <c r="S2" i="30"/>
  <c r="W33" i="27" l="1"/>
  <c r="H115" i="15"/>
  <c r="C39" i="32" s="1"/>
  <c r="D56" i="15"/>
  <c r="G55" i="15"/>
  <c r="I94" i="27"/>
  <c r="X18" i="30"/>
  <c r="H29" i="11" s="1"/>
  <c r="L33" i="27"/>
  <c r="R94" i="30"/>
  <c r="R114" i="30" s="1"/>
  <c r="J121" i="14" s="1"/>
  <c r="G114" i="27"/>
  <c r="U94" i="30"/>
  <c r="U114" i="30" s="1"/>
  <c r="J122" i="14" s="1"/>
  <c r="K122" i="14" s="1"/>
  <c r="J43" i="11"/>
  <c r="L94" i="30"/>
  <c r="F114" i="15"/>
  <c r="D113" i="15"/>
  <c r="F115" i="15"/>
  <c r="X66" i="27"/>
  <c r="D32" i="11" s="1"/>
  <c r="D114" i="15"/>
  <c r="D115" i="15" s="1"/>
  <c r="I94" i="30"/>
  <c r="I114" i="30" s="1"/>
  <c r="J118" i="14" s="1"/>
  <c r="K118" i="14" s="1"/>
  <c r="X31" i="30"/>
  <c r="H30" i="11" s="1"/>
  <c r="X113" i="30"/>
  <c r="H35" i="11" s="1"/>
  <c r="X93" i="27"/>
  <c r="W94" i="30"/>
  <c r="W114" i="30" s="1"/>
  <c r="H23" i="11"/>
  <c r="X56" i="30"/>
  <c r="H31" i="11" s="1"/>
  <c r="F94" i="30"/>
  <c r="F114" i="30" s="1"/>
  <c r="B114" i="27"/>
  <c r="C116" i="14" s="1"/>
  <c r="C124" i="14" s="1"/>
  <c r="C138" i="14" s="1"/>
  <c r="C162" i="14" s="1"/>
  <c r="C163" i="14" s="1"/>
  <c r="J114" i="15"/>
  <c r="J104" i="14"/>
  <c r="W114" i="27"/>
  <c r="AA94" i="30"/>
  <c r="N16" i="11"/>
  <c r="N23" i="11" s="1"/>
  <c r="N25" i="11" s="1"/>
  <c r="N46" i="11" s="1"/>
  <c r="C7" i="32" s="1"/>
  <c r="J39" i="15"/>
  <c r="G161" i="14"/>
  <c r="G162" i="14" s="1"/>
  <c r="F163" i="14"/>
  <c r="J56" i="15"/>
  <c r="J115" i="15" s="1"/>
  <c r="G76" i="14"/>
  <c r="G89" i="14" s="1"/>
  <c r="I56" i="15"/>
  <c r="I115" i="15" s="1"/>
  <c r="F114" i="27"/>
  <c r="K105" i="14"/>
  <c r="X56" i="27"/>
  <c r="D31" i="11" s="1"/>
  <c r="Y94" i="27"/>
  <c r="X75" i="27"/>
  <c r="D33" i="11" s="1"/>
  <c r="G104" i="14"/>
  <c r="F21" i="11"/>
  <c r="U114" i="27"/>
  <c r="D122" i="14" s="1"/>
  <c r="O94" i="27"/>
  <c r="O114" i="27" s="1"/>
  <c r="D120" i="14" s="1"/>
  <c r="E120" i="14" s="1"/>
  <c r="F19" i="11"/>
  <c r="F23" i="11" s="1"/>
  <c r="F25" i="11" s="1"/>
  <c r="J76" i="14"/>
  <c r="J89" i="14" s="1"/>
  <c r="J105" i="14" s="1"/>
  <c r="H25" i="11"/>
  <c r="C94" i="30"/>
  <c r="C114" i="30" s="1"/>
  <c r="J116" i="14" s="1"/>
  <c r="D41" i="11"/>
  <c r="D161" i="14"/>
  <c r="AA114" i="30"/>
  <c r="G56" i="15"/>
  <c r="Y33" i="27"/>
  <c r="J161" i="14"/>
  <c r="H41" i="11"/>
  <c r="G39" i="15"/>
  <c r="J18" i="11"/>
  <c r="J23" i="11" s="1"/>
  <c r="J25" i="11" s="1"/>
  <c r="J46" i="11" s="1"/>
  <c r="L18" i="11"/>
  <c r="L23" i="11" s="1"/>
  <c r="L25" i="11" s="1"/>
  <c r="F35" i="11"/>
  <c r="AA114" i="27"/>
  <c r="K120" i="14"/>
  <c r="K121" i="14"/>
  <c r="AA33" i="27"/>
  <c r="F30" i="11"/>
  <c r="L41" i="11"/>
  <c r="G113" i="15"/>
  <c r="G114" i="15" s="1"/>
  <c r="J135" i="14"/>
  <c r="H36" i="11"/>
  <c r="X75" i="30"/>
  <c r="H33" i="11" s="1"/>
  <c r="C94" i="27"/>
  <c r="X31" i="27"/>
  <c r="I114" i="27"/>
  <c r="D118" i="14" s="1"/>
  <c r="E118" i="14" s="1"/>
  <c r="X113" i="27"/>
  <c r="D35" i="11" s="1"/>
  <c r="L33" i="30"/>
  <c r="L114" i="30" s="1"/>
  <c r="J119" i="14" s="1"/>
  <c r="K119" i="14" s="1"/>
  <c r="D34" i="11"/>
  <c r="L37" i="11"/>
  <c r="G95" i="15"/>
  <c r="D36" i="11"/>
  <c r="D123" i="14"/>
  <c r="E123" i="14" s="1"/>
  <c r="F34" i="11"/>
  <c r="AA94" i="27"/>
  <c r="C33" i="27"/>
  <c r="X18" i="27"/>
  <c r="D29" i="11" s="1"/>
  <c r="L94" i="27"/>
  <c r="L114" i="27" s="1"/>
  <c r="D119" i="14" s="1"/>
  <c r="E119" i="14" s="1"/>
  <c r="X93" i="30"/>
  <c r="R33" i="27"/>
  <c r="R114" i="27" s="1"/>
  <c r="D121" i="14" s="1"/>
  <c r="E121" i="14" s="1"/>
  <c r="I124" i="14"/>
  <c r="I138" i="14" s="1"/>
  <c r="I162" i="14" s="1"/>
  <c r="I163" i="14" s="1"/>
  <c r="C5" i="32" l="1"/>
  <c r="C114" i="27"/>
  <c r="D116" i="14" s="1"/>
  <c r="E116" i="14" s="1"/>
  <c r="X33" i="30"/>
  <c r="K56" i="15"/>
  <c r="K115" i="15" s="1"/>
  <c r="C40" i="32" s="1"/>
  <c r="K135" i="14"/>
  <c r="K136" i="14" s="1"/>
  <c r="J136" i="14"/>
  <c r="X94" i="30"/>
  <c r="X114" i="30" s="1"/>
  <c r="H34" i="11"/>
  <c r="H43" i="11" s="1"/>
  <c r="H46" i="11" s="1"/>
  <c r="G115" i="15"/>
  <c r="F43" i="11"/>
  <c r="F46" i="11" s="1"/>
  <c r="G105" i="14"/>
  <c r="G163" i="14" s="1"/>
  <c r="X94" i="27"/>
  <c r="X114" i="27" s="1"/>
  <c r="Y114" i="27"/>
  <c r="L46" i="11"/>
  <c r="C6" i="32" s="1"/>
  <c r="D124" i="14"/>
  <c r="D138" i="14" s="1"/>
  <c r="D162" i="14" s="1"/>
  <c r="E122" i="14"/>
  <c r="E124" i="14" s="1"/>
  <c r="E138" i="14" s="1"/>
  <c r="D30" i="11"/>
  <c r="D43" i="11" s="1"/>
  <c r="X33" i="27"/>
  <c r="L43" i="11"/>
  <c r="J124" i="14"/>
  <c r="K116" i="14"/>
  <c r="K124" i="14" s="1"/>
  <c r="J138" i="14" l="1"/>
  <c r="J162" i="14" s="1"/>
  <c r="J163" i="14" s="1"/>
  <c r="C3" i="32"/>
  <c r="C4" i="32"/>
  <c r="B33" i="25"/>
  <c r="C9" i="32" s="1"/>
  <c r="E162" i="14"/>
  <c r="K138" i="14"/>
  <c r="K162" i="14" s="1"/>
  <c r="K163" i="14" s="1"/>
  <c r="C31" i="32" s="1"/>
  <c r="C12" i="32" l="1"/>
  <c r="D15" i="14"/>
  <c r="D29" i="14" s="1"/>
  <c r="D76" i="14" s="1"/>
  <c r="D89" i="14" s="1"/>
  <c r="D105" i="14" s="1"/>
  <c r="D163" i="14" s="1"/>
  <c r="E29" i="14"/>
  <c r="C27" i="32" s="1"/>
  <c r="E76" i="14" l="1"/>
  <c r="E89" i="14" s="1"/>
  <c r="E105" i="14" s="1"/>
  <c r="E163" i="14" s="1"/>
  <c r="C29" i="32" s="1"/>
  <c r="D11" i="11"/>
  <c r="D23" i="11" s="1"/>
  <c r="D25" i="11" s="1"/>
  <c r="D46" i="11" s="1"/>
  <c r="C2" i="32" s="1"/>
  <c r="C47" i="32" l="1"/>
</calcChain>
</file>

<file path=xl/sharedStrings.xml><?xml version="1.0" encoding="utf-8"?>
<sst xmlns="http://schemas.openxmlformats.org/spreadsheetml/2006/main" count="814" uniqueCount="439">
  <si>
    <t>PERSONNEL COMPENSATION</t>
  </si>
  <si>
    <t>INSTRUCTION</t>
  </si>
  <si>
    <t>TOTAL</t>
  </si>
  <si>
    <t>01</t>
  </si>
  <si>
    <t>SALARIES &amp; WAGES</t>
  </si>
  <si>
    <t xml:space="preserve">    501 INSTRUCTIONAL-REGULAR</t>
  </si>
  <si>
    <t xml:space="preserve">    502 INSTRUCTIONAL-TEMP/PART-TIME</t>
  </si>
  <si>
    <t xml:space="preserve">    503 ADMINISTRATIVE</t>
  </si>
  <si>
    <t xml:space="preserve">    504 OTHER PROFESSIONAL</t>
  </si>
  <si>
    <t xml:space="preserve">    505 SUPPORT PERSONNEL</t>
  </si>
  <si>
    <t xml:space="preserve">    506 HOURLY WAGES</t>
  </si>
  <si>
    <t xml:space="preserve">    507 STUDENT ASSISTANTS</t>
  </si>
  <si>
    <t xml:space="preserve">    508 WORK STUDY STUDENTS</t>
  </si>
  <si>
    <t>TOTAL SALARIES &amp; WAGES</t>
  </si>
  <si>
    <t>EMPLOYEE BENEFITS</t>
  </si>
  <si>
    <t xml:space="preserve">    580  PRESIDENT'S EXPENSE ALLOWANCE</t>
  </si>
  <si>
    <t xml:space="preserve">    581 HOUSING ALLOWANCE</t>
  </si>
  <si>
    <t xml:space="preserve">    583 HEALTH INSURANCE</t>
  </si>
  <si>
    <t xml:space="preserve">    591 EMPLOYEE PERQUISITES</t>
  </si>
  <si>
    <t xml:space="preserve">    592 COMPENSATED ABSENCES</t>
  </si>
  <si>
    <t>TOTAL EMPLOYEE BENEFITS</t>
  </si>
  <si>
    <t xml:space="preserve">    601  IN-STATE TRAVEL</t>
  </si>
  <si>
    <t xml:space="preserve">    602  OUT-OF-STATE TRAVEL</t>
  </si>
  <si>
    <t xml:space="preserve">    603  FREIGHT</t>
  </si>
  <si>
    <t xml:space="preserve">    604  COMMUNICATIONS</t>
  </si>
  <si>
    <t xml:space="preserve">    605  POSTAGE</t>
  </si>
  <si>
    <t xml:space="preserve">    606  MAINTENANCE AND REPAIRS</t>
  </si>
  <si>
    <t xml:space="preserve">    607  SERVICE CONTRACTS ON EQUIPMENT</t>
  </si>
  <si>
    <t xml:space="preserve">    608  ELECTRICITY</t>
  </si>
  <si>
    <t xml:space="preserve">    609  GAS AND HEATING FUEL</t>
  </si>
  <si>
    <t xml:space="preserve">    610  WATER AND SEWER</t>
  </si>
  <si>
    <t xml:space="preserve">    611  GASOLINE AND OIL - MOTOR VEHICLES</t>
  </si>
  <si>
    <t xml:space="preserve">    612  OPERATING LEASE PAYMENTS</t>
  </si>
  <si>
    <t xml:space="preserve">    613  RENT - EQUIPMENT</t>
  </si>
  <si>
    <t xml:space="preserve">    614  RENT - FACILITIES</t>
  </si>
  <si>
    <t xml:space="preserve">    615  ATTNET COMMUNICATIONS</t>
  </si>
  <si>
    <t xml:space="preserve">    616  INSURANCE AND BONDING</t>
  </si>
  <si>
    <t xml:space="preserve">    617  SUBSCRIPTIONS</t>
  </si>
  <si>
    <t xml:space="preserve">    618  MEMBERSHIPS</t>
  </si>
  <si>
    <t xml:space="preserve">    619  PRINTING, REPRODUCTION AND BINDING</t>
  </si>
  <si>
    <t xml:space="preserve">    620  ATHLETIC INSURANCE DEDUCTIBLE</t>
  </si>
  <si>
    <t xml:space="preserve">    623  JUDGMENTS/SETTLEMENTS</t>
  </si>
  <si>
    <t xml:space="preserve">    624  LEGAL SERVICES</t>
  </si>
  <si>
    <t xml:space="preserve">    625  OTHER LEGAL EXPENSES</t>
  </si>
  <si>
    <t xml:space="preserve">    626  ACCOUNTING AND AUDITING SERVICES</t>
  </si>
  <si>
    <t xml:space="preserve">    627  ENGINEERING AND ARCHITECTURAL SERVICES </t>
  </si>
  <si>
    <t xml:space="preserve">    628  OTHER PROFESSIONAL FEES</t>
  </si>
  <si>
    <t xml:space="preserve">    639  OTHER CONTRACTUAL SERVICES</t>
  </si>
  <si>
    <t xml:space="preserve">    641  MATERIALS AND SUPPLIES</t>
  </si>
  <si>
    <t xml:space="preserve">    642  COMPUTER SOFTWARE</t>
  </si>
  <si>
    <t xml:space="preserve">    643  TECHNOLOGY - NONCAPITALIZED</t>
  </si>
  <si>
    <t xml:space="preserve">    660  PURCHASES FOR RESALE</t>
  </si>
  <si>
    <t xml:space="preserve">    661  INTEREST PAYMENTS</t>
  </si>
  <si>
    <t xml:space="preserve">    662  PAYMENTS ON DEBT PRINCIPAL - (LONG-TERM)</t>
  </si>
  <si>
    <t xml:space="preserve">    663  INVESTMENT TRANSACTION EXPENSE</t>
  </si>
  <si>
    <t xml:space="preserve">    665  HONORARIUMS</t>
  </si>
  <si>
    <t xml:space="preserve">    666  AWARDS AND PRIZES</t>
  </si>
  <si>
    <t xml:space="preserve">    667  ADVERTISING AND PROMOTIONS</t>
  </si>
  <si>
    <t xml:space="preserve">    668  DEBT COLLECTION EXPENSE</t>
  </si>
  <si>
    <t xml:space="preserve">    669  COST OF LOAN</t>
  </si>
  <si>
    <t xml:space="preserve">    670  TRUSTEE HANDLING FEE</t>
  </si>
  <si>
    <t xml:space="preserve">    671  AMORTIZATION EXPENSE</t>
  </si>
  <si>
    <t xml:space="preserve">    675  INSTITUTIONAL ALLOWANCE</t>
  </si>
  <si>
    <t xml:space="preserve">   TOTAL SERVICES, SUPPLIES, &amp; OTHER </t>
  </si>
  <si>
    <t>CAPITAL EXPENDITURES</t>
  </si>
  <si>
    <t xml:space="preserve">    701 BOOKS</t>
  </si>
  <si>
    <t xml:space="preserve">    702 AUDIOVISUALS</t>
  </si>
  <si>
    <t xml:space="preserve">    712 LEASE PURCHASES</t>
  </si>
  <si>
    <t xml:space="preserve">    760 LAND</t>
  </si>
  <si>
    <t xml:space="preserve">    761 ART MUSEUMS &amp; COLLECTIONS</t>
  </si>
  <si>
    <t xml:space="preserve">    770 BUILDINGS &amp; FIXED EQUIPMENT</t>
  </si>
  <si>
    <t xml:space="preserve">    775 LIVESTOCK</t>
  </si>
  <si>
    <t xml:space="preserve">    777 CONSTRUCTION IN PROGRESS</t>
  </si>
  <si>
    <t xml:space="preserve">    781 ALTERATIONS</t>
  </si>
  <si>
    <t xml:space="preserve">    572 FICA MATCHING</t>
  </si>
  <si>
    <t xml:space="preserve">    573 UNEMPLOYMENT COMPENSATION</t>
  </si>
  <si>
    <t xml:space="preserve">    575 RETIREMENT MATCHING</t>
  </si>
  <si>
    <t xml:space="preserve">    593 ANNUAL LEAVE-TERMINATION/RETIREMENT</t>
  </si>
  <si>
    <t xml:space="preserve">    594 OTHER STAFF BENEFITS</t>
  </si>
  <si>
    <t>TOTAL PERSONNEL COMPENSATION</t>
  </si>
  <si>
    <t xml:space="preserve">    621  EMPLOYEE TAXABLE NON-OVERNIGHT PER DIEM</t>
  </si>
  <si>
    <t xml:space="preserve">    644  INTERNAL PURCHASES</t>
  </si>
  <si>
    <t xml:space="preserve">    672  BOND SURETY FEE</t>
  </si>
  <si>
    <t xml:space="preserve">    677 INDIRECT COST EXPENSE</t>
  </si>
  <si>
    <t xml:space="preserve">    678 INSTITUTIONAL USE</t>
  </si>
  <si>
    <t xml:space="preserve">    710 FURNITURE &amp; EQUIPMENT $25,000 OR LESS</t>
  </si>
  <si>
    <t xml:space="preserve">    711 FURNITURE &amp; EQUIPMENT EXCEEDING $25,000</t>
  </si>
  <si>
    <t xml:space="preserve">    740 TRANSPORTATION EQUIPMENT $25,000 OR LESS</t>
  </si>
  <si>
    <t xml:space="preserve">    741 TRANSPORTATION EQUIPMENT EXCEEDING $25,000</t>
  </si>
  <si>
    <t xml:space="preserve">    782 TECHNOLOGY $25,000 OR LESS</t>
  </si>
  <si>
    <t xml:space="preserve">    783 TECHNOLOGY EXCEEDING $25,000</t>
  </si>
  <si>
    <t>GRAND TOTAL (EXCLUDING SCHOLARSHIPS)</t>
  </si>
  <si>
    <t xml:space="preserve">    780 IMP OTHER THAN BLDGS/INFRASTRUCTURE</t>
  </si>
  <si>
    <t>Amount</t>
  </si>
  <si>
    <t>Unrestricted</t>
  </si>
  <si>
    <t>Land</t>
  </si>
  <si>
    <t>Furniture and Equipment $25,000 or less</t>
  </si>
  <si>
    <t>Construction in Progress</t>
  </si>
  <si>
    <t>Local Appropriations</t>
  </si>
  <si>
    <t>Federal Funds</t>
  </si>
  <si>
    <t>State Grants and Contracts</t>
  </si>
  <si>
    <t>Local Grants and Contracts</t>
  </si>
  <si>
    <t>Facility Renewal Fees</t>
  </si>
  <si>
    <t>Noncash Gifts/Revenue</t>
  </si>
  <si>
    <t>Investment Income</t>
  </si>
  <si>
    <t>Endowment Income</t>
  </si>
  <si>
    <t>Realized Gains/Losses</t>
  </si>
  <si>
    <t>Unrealized Gains/Losses</t>
  </si>
  <si>
    <t>Auxiliary</t>
  </si>
  <si>
    <t>Beginning Fund Balance</t>
  </si>
  <si>
    <t>High School</t>
  </si>
  <si>
    <t>Facility Renewal Fees-Waived</t>
  </si>
  <si>
    <t>Technology Fees</t>
  </si>
  <si>
    <t>Bond Reserve Fee</t>
  </si>
  <si>
    <t>Bond Reserve Fee-Waived</t>
  </si>
  <si>
    <t>Special Fees</t>
  </si>
  <si>
    <t>Total Tuition and Fees</t>
  </si>
  <si>
    <t>Total Local Funds</t>
  </si>
  <si>
    <t>Student Aid</t>
  </si>
  <si>
    <t>Total Federal Funds</t>
  </si>
  <si>
    <t>Expired Term Endowments</t>
  </si>
  <si>
    <t>Educational Activities</t>
  </si>
  <si>
    <t>Accrued Interest-Sale of Bonds</t>
  </si>
  <si>
    <t>Miscellaneous Revenue</t>
  </si>
  <si>
    <t>Student Activities</t>
  </si>
  <si>
    <t>Vending</t>
  </si>
  <si>
    <t>Other</t>
  </si>
  <si>
    <t>Food Services</t>
  </si>
  <si>
    <t>Farm Activities</t>
  </si>
  <si>
    <t>Campus Housing</t>
  </si>
  <si>
    <t>Scholarships</t>
  </si>
  <si>
    <t>Gifts</t>
  </si>
  <si>
    <t>Affidavit</t>
  </si>
  <si>
    <t>President</t>
  </si>
  <si>
    <t>Current Fund Group</t>
  </si>
  <si>
    <t>Plant Fund Group</t>
  </si>
  <si>
    <t>Restricted</t>
  </si>
  <si>
    <t>Unexpended</t>
  </si>
  <si>
    <t>Renewal/</t>
  </si>
  <si>
    <t>Replacement</t>
  </si>
  <si>
    <t>Retirement</t>
  </si>
  <si>
    <t>of Debt</t>
  </si>
  <si>
    <t>Revenue Estimate Analysis</t>
  </si>
  <si>
    <t>FALL</t>
  </si>
  <si>
    <t>SPRING</t>
  </si>
  <si>
    <t>UNRESTRICTED</t>
  </si>
  <si>
    <t>E &amp; G REVENUES</t>
  </si>
  <si>
    <t>TUITION AND FEES</t>
  </si>
  <si>
    <t>Tuition</t>
  </si>
  <si>
    <t>TBI Fees</t>
  </si>
  <si>
    <t>Administrative Fees</t>
  </si>
  <si>
    <t>Technology Fees-Waived</t>
  </si>
  <si>
    <t>Other Student Fees</t>
  </si>
  <si>
    <t>LOCAL FUNDS</t>
  </si>
  <si>
    <t>STATE FUNDS</t>
  </si>
  <si>
    <t>Total State Funds</t>
  </si>
  <si>
    <t>ETF O &amp; M Appropriation</t>
  </si>
  <si>
    <t>ETF Special Appropriation</t>
  </si>
  <si>
    <t>FEDERAL FUNDS</t>
  </si>
  <si>
    <t>Federal Grants and Contracts</t>
  </si>
  <si>
    <t>GIFTS, GRANTS, AND CONTRACTS</t>
  </si>
  <si>
    <t>Noncash Gifts/Revenues</t>
  </si>
  <si>
    <t>Nongovernmental Grants/Contracts</t>
  </si>
  <si>
    <t>Total Gifts, Grants, Contracts</t>
  </si>
  <si>
    <t>UNRESTRICTED AUXILIARY</t>
  </si>
  <si>
    <t>RESTRICTED</t>
  </si>
  <si>
    <t>Current Fund Revenues, Transfers-In, Expenditures, and Transfers-Out</t>
  </si>
  <si>
    <t>VARIOUS INCOME FUNDS</t>
  </si>
  <si>
    <t>Total Various Income Funds</t>
  </si>
  <si>
    <t>SALES AND SERVICES</t>
  </si>
  <si>
    <t>Proceeds from Sale of Property</t>
  </si>
  <si>
    <t>Indirect Cost Revenue</t>
  </si>
  <si>
    <t>Other Revenues</t>
  </si>
  <si>
    <t>Total Sales and Services</t>
  </si>
  <si>
    <t>TOTAL E &amp; G REVENUES</t>
  </si>
  <si>
    <t>AUXILIARY REVENUES</t>
  </si>
  <si>
    <t>Total Auxiliary Revenues</t>
  </si>
  <si>
    <t>Bookstore</t>
  </si>
  <si>
    <t>Athletics</t>
  </si>
  <si>
    <t xml:space="preserve">Other </t>
  </si>
  <si>
    <t>TOTAL REVENUES</t>
  </si>
  <si>
    <t>MANDATORY TRANSFERS-IN</t>
  </si>
  <si>
    <t>Principal and Interest</t>
  </si>
  <si>
    <t>Renew and Replace-Regular</t>
  </si>
  <si>
    <t>Renew and Replace-Fac Ren Fee</t>
  </si>
  <si>
    <t>Total Mandatory Transfers-In</t>
  </si>
  <si>
    <t>NONMANDATORY TRANSFERS-IN</t>
  </si>
  <si>
    <t>Total Nonmandatory Transfers-In</t>
  </si>
  <si>
    <t>Endowment Gain Appropriated</t>
  </si>
  <si>
    <t>Quasi-endowment Gain Appropriated</t>
  </si>
  <si>
    <t>Into Plant Fund from Unrestricted</t>
  </si>
  <si>
    <t>Into Plant Fund from Restricted</t>
  </si>
  <si>
    <t>840O</t>
  </si>
  <si>
    <t>Other Nonmandatory Transfer-In</t>
  </si>
  <si>
    <t>TOTAL TRANSFERS-IN</t>
  </si>
  <si>
    <t>TOTAL FUNDS AVAILABLE</t>
  </si>
  <si>
    <t>E &amp; G EXPENDITURES</t>
  </si>
  <si>
    <t>02</t>
  </si>
  <si>
    <t>03</t>
  </si>
  <si>
    <t>04</t>
  </si>
  <si>
    <t>05</t>
  </si>
  <si>
    <t>06</t>
  </si>
  <si>
    <t>07</t>
  </si>
  <si>
    <t>08</t>
  </si>
  <si>
    <t>Instruction</t>
  </si>
  <si>
    <t>Public Service</t>
  </si>
  <si>
    <t>Academic Support</t>
  </si>
  <si>
    <t>Student Services</t>
  </si>
  <si>
    <t>Institutional Support</t>
  </si>
  <si>
    <t>Operation &amp; Maintenance of Plant</t>
  </si>
  <si>
    <t>Total E &amp; G Expenditures</t>
  </si>
  <si>
    <t>AUXILIARY EXPENDITURES</t>
  </si>
  <si>
    <t>Total Auxiliary Expenditures</t>
  </si>
  <si>
    <t>TOTAL EXPENDITURES</t>
  </si>
  <si>
    <t>MANDATORY TRANSFERS-OUT</t>
  </si>
  <si>
    <t>850O</t>
  </si>
  <si>
    <t>Other Mandatory Transfer-Out</t>
  </si>
  <si>
    <t>Loan Fund Matching</t>
  </si>
  <si>
    <t>NONMANDATORY TRANSFERS-OUT</t>
  </si>
  <si>
    <t>890O</t>
  </si>
  <si>
    <t>Total Mandatory Transfers-out</t>
  </si>
  <si>
    <t>Total Nonmandatory Transfers-out</t>
  </si>
  <si>
    <t>OTHER</t>
  </si>
  <si>
    <t>Gifts to Other Funds</t>
  </si>
  <si>
    <t>Loan, Endowment, Plant</t>
  </si>
  <si>
    <t>Other-Loan/Plant to Unrestricted</t>
  </si>
  <si>
    <t>Other Nonmandatory Transfer-Out</t>
  </si>
  <si>
    <t>TOTAL TRANSFERS-OUT</t>
  </si>
  <si>
    <t>TOTAL EXPENDITURES/TRANSFERS</t>
  </si>
  <si>
    <t>TOTAL ENDING FUND BALANCE</t>
  </si>
  <si>
    <t>Local Funds</t>
  </si>
  <si>
    <t>Gifts, Grants, and Contracts</t>
  </si>
  <si>
    <t>481A</t>
  </si>
  <si>
    <t>481B</t>
  </si>
  <si>
    <t>481C</t>
  </si>
  <si>
    <t>481D</t>
  </si>
  <si>
    <t>Individuals</t>
  </si>
  <si>
    <t>Charitable Organizations</t>
  </si>
  <si>
    <t>Business and Industry</t>
  </si>
  <si>
    <t>Nongovernmental Grants and Contracts</t>
  </si>
  <si>
    <t>Total Gifts, Grants, and Contracts</t>
  </si>
  <si>
    <t>Various Income Funds</t>
  </si>
  <si>
    <t>Sales and Services</t>
  </si>
  <si>
    <t>Accrued Interest-Sales of Bonds</t>
  </si>
  <si>
    <t>TRANSFERS-IN</t>
  </si>
  <si>
    <t>825O</t>
  </si>
  <si>
    <t>Renewal and Replacement-Regular</t>
  </si>
  <si>
    <t>Renewal and Replacement-Facility Renewal</t>
  </si>
  <si>
    <t>Quasi-Endowment Gain Appropriated</t>
  </si>
  <si>
    <t>From Unrestricted</t>
  </si>
  <si>
    <t>From Restricted</t>
  </si>
  <si>
    <t>Other Nonmandatory Transfer-in</t>
  </si>
  <si>
    <t>EXPENDITURES</t>
  </si>
  <si>
    <t>NONCAPITAL COSTS</t>
  </si>
  <si>
    <t>Accounting and Auditing Services</t>
  </si>
  <si>
    <t>Depreciation Expense</t>
  </si>
  <si>
    <t>Other Contractural Services</t>
  </si>
  <si>
    <t>Trustee Handling Fee</t>
  </si>
  <si>
    <t>Indirect Cost Expense</t>
  </si>
  <si>
    <t>Other Noncapital Costs</t>
  </si>
  <si>
    <t>Total Noncapital Costs</t>
  </si>
  <si>
    <t>CAPITAL COSTS</t>
  </si>
  <si>
    <t>Total Capital Costs</t>
  </si>
  <si>
    <t>Books</t>
  </si>
  <si>
    <t>Audiovisuals</t>
  </si>
  <si>
    <t xml:space="preserve">Furniture and Equipment more than $25,000 </t>
  </si>
  <si>
    <t>Transportation Equipment $25,000 or less</t>
  </si>
  <si>
    <t xml:space="preserve">Transportation Equipment more than $25,000 </t>
  </si>
  <si>
    <t>Art Museums and Collections</t>
  </si>
  <si>
    <t>Buildings and Fixed Equipment</t>
  </si>
  <si>
    <t>Livestock</t>
  </si>
  <si>
    <t>Improvements Other Than Buildings-Infrastructure</t>
  </si>
  <si>
    <t>Alterations</t>
  </si>
  <si>
    <t>Total Debt Service</t>
  </si>
  <si>
    <t>Interest Payments</t>
  </si>
  <si>
    <t>Payments of Long-Term Debt Principal</t>
  </si>
  <si>
    <t>DEBT SERVICE</t>
  </si>
  <si>
    <t>TRANSFERS-OUT</t>
  </si>
  <si>
    <t>Other Mandatory Transfer-out</t>
  </si>
  <si>
    <t>Mandatory Transfer-out</t>
  </si>
  <si>
    <t>Total Mandatory Transfers-Out</t>
  </si>
  <si>
    <t>To Unrestricted</t>
  </si>
  <si>
    <t>Other Transfer-out to Restricted</t>
  </si>
  <si>
    <t>Other Transfer-out to Unrestricted</t>
  </si>
  <si>
    <t>Other Nonmandatory Transfer-out</t>
  </si>
  <si>
    <t>Total Nonmandatory Transfers-Out</t>
  </si>
  <si>
    <t>TOTAL EXPENDITURES/TRANSFERS-OUT</t>
  </si>
  <si>
    <t>ENDING FUND BALANCE</t>
  </si>
  <si>
    <t>TOTAL CAPITAL EXPENDITURES</t>
  </si>
  <si>
    <t>SCHOLARSHIPS</t>
  </si>
  <si>
    <t>Institutional</t>
  </si>
  <si>
    <t>Children of Blind Parents</t>
  </si>
  <si>
    <t>Economically Disadvantaged</t>
  </si>
  <si>
    <t>Senior Adults</t>
  </si>
  <si>
    <t>Prison Students</t>
  </si>
  <si>
    <t>Employee</t>
  </si>
  <si>
    <t>Employee Dependent</t>
  </si>
  <si>
    <t>National Guard</t>
  </si>
  <si>
    <t>Total Scholarships</t>
  </si>
  <si>
    <t>AUXILIARY ENTERPRISES</t>
  </si>
  <si>
    <t>Capital Expenditures</t>
  </si>
  <si>
    <t>CURRENT CHARGES</t>
  </si>
  <si>
    <t>OPERATIONAL SERVICES</t>
  </si>
  <si>
    <t>TOTAL OPERATIONAL SERVICES</t>
  </si>
  <si>
    <t>PROFESSIONAL SERVICES</t>
  </si>
  <si>
    <t>TOTAL PROFESSIONAL SERVICES</t>
  </si>
  <si>
    <t>MATERIALS AND SUPPLIES</t>
  </si>
  <si>
    <t>TOTAL MATERIAL AND SUPPLIES</t>
  </si>
  <si>
    <t>OTHER CURRENT CHARGES</t>
  </si>
  <si>
    <t>TOTAL OTHER CURRENT CHARGES</t>
  </si>
  <si>
    <t>Funds Amended:</t>
  </si>
  <si>
    <t>Current Unrestricted</t>
  </si>
  <si>
    <t>Current Unrestricted Auxiliary</t>
  </si>
  <si>
    <t>Current Restricted</t>
  </si>
  <si>
    <t>Retirement of Debt</t>
  </si>
  <si>
    <t xml:space="preserve">Renewal and Replacement </t>
  </si>
  <si>
    <t>Unexpended Plant</t>
  </si>
  <si>
    <t>Rationale:</t>
  </si>
  <si>
    <t>Revenue Revisions</t>
  </si>
  <si>
    <t>Student Fees</t>
  </si>
  <si>
    <t>State Funds</t>
  </si>
  <si>
    <t>Gifts, Grants and Contracts</t>
  </si>
  <si>
    <t>Auxiliary Enterprises</t>
  </si>
  <si>
    <t>Mandatory Transfer In</t>
  </si>
  <si>
    <t>Mandatory Transfer Out</t>
  </si>
  <si>
    <t>Nonmandatory Transfer In</t>
  </si>
  <si>
    <t>Change in Total Funds Available</t>
  </si>
  <si>
    <t>Expenditure Revisions</t>
  </si>
  <si>
    <t>Salaries and Wages</t>
  </si>
  <si>
    <t>Employee Benefits</t>
  </si>
  <si>
    <t>Operational Services</t>
  </si>
  <si>
    <t>Professional Services</t>
  </si>
  <si>
    <t>Materials and Supplies</t>
  </si>
  <si>
    <t>Other Current Charges</t>
  </si>
  <si>
    <t>Non-Capital Costs</t>
  </si>
  <si>
    <t>Debt Service</t>
  </si>
  <si>
    <t>Nonmandatory Transfer Out</t>
  </si>
  <si>
    <t>Change in Expenditures</t>
  </si>
  <si>
    <t>SUMMER</t>
  </si>
  <si>
    <t>FALL (PRORATED)</t>
  </si>
  <si>
    <t>TOTALS</t>
  </si>
  <si>
    <t>ORIGINAL</t>
  </si>
  <si>
    <t>REVISION</t>
  </si>
  <si>
    <t>* Excludes Training for Business/Industry Fees</t>
  </si>
  <si>
    <t>Renewal/Replacement</t>
  </si>
  <si>
    <t xml:space="preserve">Beginning Fund Balance </t>
  </si>
  <si>
    <t>PUBLIC SERVICE</t>
  </si>
  <si>
    <t>ACADEMIC SUPPORT</t>
  </si>
  <si>
    <t>STUDENT SERVICES</t>
  </si>
  <si>
    <t>INSTITUTIONAL SUPPORT</t>
  </si>
  <si>
    <t>O &amp; M OF PLANT</t>
  </si>
  <si>
    <t>12</t>
  </si>
  <si>
    <t>UNRESTRICTED EXPENDITURES BY FUNCTION</t>
  </si>
  <si>
    <t>RESTRICTED EXPENDITURES BY FUNCTION</t>
  </si>
  <si>
    <t>Estimated # of Awards</t>
  </si>
  <si>
    <t>Original</t>
  </si>
  <si>
    <t>Revision</t>
  </si>
  <si>
    <t xml:space="preserve"> Budget Amendment #</t>
  </si>
  <si>
    <t>date</t>
  </si>
  <si>
    <t>Budget Amendment #</t>
  </si>
  <si>
    <t>Plant Funds Schedule of Revenues/Transfers-In</t>
  </si>
  <si>
    <t>Plant Funds Schedule of Expenditures/Transfers-Out</t>
  </si>
  <si>
    <t xml:space="preserve">   Total Revenue</t>
  </si>
  <si>
    <t xml:space="preserve">Ending Fund Balance </t>
  </si>
  <si>
    <t>Special Building Fees</t>
  </si>
  <si>
    <t>Special Building Fees-Waived</t>
  </si>
  <si>
    <t>Other Appropriation (not funded by ETF)</t>
  </si>
  <si>
    <t>Capitalized Software</t>
  </si>
  <si>
    <t>Internally Generated Computer Software (ICGS)</t>
  </si>
  <si>
    <t>Easement and Land Use Rights</t>
  </si>
  <si>
    <t>Patents, Trademarks and Copyrights</t>
  </si>
  <si>
    <t>Summary of Budget Amend #</t>
  </si>
  <si>
    <t>AMEND</t>
  </si>
  <si>
    <t>Capital Costs</t>
  </si>
  <si>
    <t>Insert College Name</t>
  </si>
  <si>
    <t>RESTRICTED AUXILIARY</t>
  </si>
  <si>
    <t>Tab</t>
  </si>
  <si>
    <t>Cell</t>
  </si>
  <si>
    <t>Error</t>
  </si>
  <si>
    <t>Explanation</t>
  </si>
  <si>
    <t>Exhibit A</t>
  </si>
  <si>
    <t>Exhibit B</t>
  </si>
  <si>
    <t>Exhibit C</t>
  </si>
  <si>
    <t>Exhibit D</t>
  </si>
  <si>
    <t>Exhibit E</t>
  </si>
  <si>
    <t>E115</t>
  </si>
  <si>
    <t>H115</t>
  </si>
  <si>
    <t>K115</t>
  </si>
  <si>
    <t>S24</t>
  </si>
  <si>
    <t>S25</t>
  </si>
  <si>
    <t>V89</t>
  </si>
  <si>
    <t>Feedback</t>
  </si>
  <si>
    <t>Unrestricted Tuition</t>
  </si>
  <si>
    <t>Other Fees*</t>
  </si>
  <si>
    <t>Credit Hour Production</t>
  </si>
  <si>
    <t>H20</t>
  </si>
  <si>
    <t>I20</t>
  </si>
  <si>
    <t>H22</t>
  </si>
  <si>
    <t>I22</t>
  </si>
  <si>
    <t>H23</t>
  </si>
  <si>
    <t>I23</t>
  </si>
  <si>
    <t>H24</t>
  </si>
  <si>
    <t>I24</t>
  </si>
  <si>
    <t>H25</t>
  </si>
  <si>
    <t>I25</t>
  </si>
  <si>
    <t>D46</t>
  </si>
  <si>
    <t>F46</t>
  </si>
  <si>
    <t>H46</t>
  </si>
  <si>
    <t>J46</t>
  </si>
  <si>
    <t>L46</t>
  </si>
  <si>
    <t>N46</t>
  </si>
  <si>
    <t>B33</t>
  </si>
  <si>
    <t>Contingency in Months</t>
  </si>
  <si>
    <t>Debt Service Coverage Ratio</t>
  </si>
  <si>
    <t>I26</t>
  </si>
  <si>
    <t>Fund Balance</t>
  </si>
  <si>
    <t>Exhibit C and D</t>
  </si>
  <si>
    <t>2018-2019</t>
  </si>
  <si>
    <t>I, the undersigned official of the above-referenced college or agency, hereby certify that I have reviewed the document attached hereto, and to the best of my knowledge and belief, the data and information contained therein are an accurate  and complete representation of the items which they purport to represent.  The subject data and information are submitted on behalf of the above-reference college or agency for the fiscal year 2018-2019.</t>
  </si>
  <si>
    <t>ADD:  Original GASB 68 restatement (2014/15 financials)</t>
  </si>
  <si>
    <t>ADD:  Original GASB 75 restatement (2017/18 financials)</t>
  </si>
  <si>
    <t>Fund Balance (Net of GASB 68 &amp; 75 Adjustments)</t>
  </si>
  <si>
    <t>Tuition - System Initiatives W/H</t>
  </si>
  <si>
    <t>Tuition - System Initiatives Withholding</t>
  </si>
  <si>
    <t>E163</t>
  </si>
  <si>
    <t>H163</t>
  </si>
  <si>
    <t>K163</t>
  </si>
  <si>
    <t>E25+E26</t>
  </si>
  <si>
    <t>E26</t>
  </si>
  <si>
    <t>E161+H161+K161</t>
  </si>
  <si>
    <t>E143</t>
  </si>
  <si>
    <t>E141+K141</t>
  </si>
  <si>
    <t>B35</t>
  </si>
  <si>
    <t>H26</t>
  </si>
  <si>
    <t>H27</t>
  </si>
  <si>
    <t>I27</t>
  </si>
  <si>
    <t>I28</t>
  </si>
  <si>
    <t>H21</t>
  </si>
  <si>
    <t>I21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</si>
</sst>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0.00"/>
    <numFmt numFmtId="165" formatCode="mm/dd/yy;@"/>
  </numFmts>
  <fonts count="34" x14ac:knownFonts="1">
    <font>
      <sz val="10"/>
      <name val="Arial"/>
    </font>
    <font>
      <sz val="10"/>
      <name val="Arial"/>
      <family val="2"/>
    </font>
    <font>
      <sz val="8"/>
      <name val="Arial"/>
      <family val="2"/>
    </font>
    <font>
      <sz val="10"/>
      <name val="Arial"/>
      <family val="2"/>
    </font>
    <font>
      <sz val="12"/>
      <name val="Arial"/>
      <family val="2"/>
    </font>
    <font>
      <sz val="10"/>
      <name val="Arial Narrow"/>
      <family val="2"/>
    </font>
    <font>
      <sz val="10"/>
      <name val="Arial"/>
      <family val="2"/>
    </font>
    <font>
      <sz val="11"/>
      <color theme="1"/>
      <name val="Calibri"/>
      <family val="2"/>
      <scheme val="minor"/>
    </font>
    <font>
      <b/>
      <sz val="12"/>
      <name val="Calibri"/>
      <family val="2"/>
      <scheme val="minor"/>
    </font>
    <font>
      <sz val="10"/>
      <name val="Calibri"/>
      <family val="2"/>
      <scheme val="minor"/>
    </font>
    <font>
      <sz val="12"/>
      <name val="Calibri"/>
      <family val="2"/>
      <scheme val="minor"/>
    </font>
    <font>
      <b/>
      <sz val="11"/>
      <name val="Calibri"/>
      <family val="2"/>
      <scheme val="minor"/>
    </font>
    <font>
      <b/>
      <sz val="10"/>
      <name val="Calibri"/>
      <family val="2"/>
      <scheme val="minor"/>
    </font>
    <font>
      <b/>
      <i/>
      <sz val="10"/>
      <name val="Calibri"/>
      <family val="2"/>
      <scheme val="minor"/>
    </font>
    <font>
      <sz val="10"/>
      <color indexed="9"/>
      <name val="Calibri"/>
      <family val="2"/>
      <scheme val="minor"/>
    </font>
    <font>
      <sz val="12"/>
      <color indexed="9"/>
      <name val="Calibri"/>
      <family val="2"/>
      <scheme val="minor"/>
    </font>
    <font>
      <sz val="10"/>
      <color rgb="FFFF0000"/>
      <name val="Calibri"/>
      <family val="2"/>
      <scheme val="minor"/>
    </font>
    <font>
      <sz val="12"/>
      <color rgb="FFFF0000"/>
      <name val="Calibri"/>
      <family val="2"/>
      <scheme val="minor"/>
    </font>
    <font>
      <sz val="11"/>
      <color theme="0"/>
      <name val="Calibri"/>
      <family val="2"/>
      <scheme val="minor"/>
    </font>
    <font>
      <sz val="11"/>
      <name val="Calibri"/>
      <family val="2"/>
      <scheme val="minor"/>
    </font>
    <font>
      <sz val="9"/>
      <name val="Calibri"/>
      <family val="2"/>
      <scheme val="minor"/>
    </font>
    <font>
      <b/>
      <sz val="9"/>
      <name val="Calibri"/>
      <family val="2"/>
      <scheme val="minor"/>
    </font>
    <font>
      <sz val="8"/>
      <name val="Calibri"/>
      <family val="2"/>
      <scheme val="minor"/>
    </font>
    <font>
      <sz val="9"/>
      <color indexed="9"/>
      <name val="Calibri"/>
      <family val="2"/>
      <scheme val="minor"/>
    </font>
    <font>
      <b/>
      <sz val="24"/>
      <name val="Calibri"/>
      <family val="2"/>
      <scheme val="minor"/>
    </font>
    <font>
      <sz val="18"/>
      <name val="Calibri"/>
      <family val="2"/>
      <scheme val="minor"/>
    </font>
    <font>
      <i/>
      <sz val="10"/>
      <name val="Calibri"/>
      <family val="2"/>
      <scheme val="minor"/>
    </font>
    <font>
      <sz val="11"/>
      <color rgb="FF000000"/>
      <name val="Calibri"/>
      <family val="2"/>
    </font>
    <font>
      <b/>
      <u/>
      <sz val="10"/>
      <name val="Calibri"/>
      <family val="2"/>
      <scheme val="minor"/>
    </font>
    <font>
      <u/>
      <sz val="10"/>
      <name val="Calibri"/>
      <family val="2"/>
      <scheme val="minor"/>
    </font>
    <font>
      <i/>
      <sz val="11"/>
      <name val="Calibri"/>
      <family val="2"/>
      <scheme val="minor"/>
    </font>
    <font>
      <sz val="10"/>
      <name val="Arial"/>
      <family val="2"/>
    </font>
    <font>
      <sz val="11"/>
      <color rgb="FFFF0000"/>
      <name val="Calibri"/>
      <family val="2"/>
      <scheme val="minor"/>
    </font>
    <font>
      <b/>
      <u/>
      <sz val="1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bgColor indexed="64"/>
      </patternFill>
    </fill>
  </fills>
  <borders count="74">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right style="thick">
        <color indexed="64"/>
      </right>
      <top/>
      <bottom/>
      <diagonal/>
    </border>
    <border>
      <left style="thick">
        <color indexed="64"/>
      </left>
      <right/>
      <top style="thin">
        <color indexed="64"/>
      </top>
      <bottom/>
      <diagonal/>
    </border>
    <border>
      <left style="thick">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ck">
        <color indexed="64"/>
      </left>
      <right/>
      <top/>
      <bottom/>
      <diagonal/>
    </border>
    <border>
      <left style="thin">
        <color indexed="64"/>
      </left>
      <right/>
      <top style="dotted">
        <color indexed="64"/>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bottom style="thin">
        <color indexed="64"/>
      </bottom>
      <diagonal/>
    </border>
    <border>
      <left/>
      <right style="thick">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4" fillId="0" borderId="0"/>
    <xf numFmtId="0" fontId="3" fillId="0" borderId="0"/>
    <xf numFmtId="0" fontId="4" fillId="0" borderId="0"/>
    <xf numFmtId="0" fontId="3" fillId="0" borderId="0"/>
    <xf numFmtId="0" fontId="3" fillId="0" borderId="0"/>
    <xf numFmtId="0" fontId="5" fillId="0" borderId="0"/>
    <xf numFmtId="0" fontId="3" fillId="0" borderId="0"/>
    <xf numFmtId="0" fontId="3" fillId="0" borderId="0"/>
    <xf numFmtId="9" fontId="3" fillId="0" borderId="0" applyFont="0" applyFill="0" applyBorder="0" applyAlignment="0" applyProtection="0"/>
    <xf numFmtId="0" fontId="1" fillId="0" borderId="0"/>
    <xf numFmtId="9" fontId="31" fillId="0" borderId="0" applyFont="0" applyFill="0" applyBorder="0" applyAlignment="0" applyProtection="0"/>
  </cellStyleXfs>
  <cellXfs count="463">
    <xf numFmtId="0" fontId="0" fillId="0" borderId="0" xfId="0"/>
    <xf numFmtId="10" fontId="9" fillId="0" borderId="0" xfId="8" applyNumberFormat="1" applyFont="1"/>
    <xf numFmtId="10" fontId="8" fillId="0" borderId="0" xfId="8" applyNumberFormat="1" applyFont="1" applyAlignment="1">
      <alignment horizontal="center"/>
    </xf>
    <xf numFmtId="10" fontId="10" fillId="0" borderId="0" xfId="0" applyNumberFormat="1" applyFont="1"/>
    <xf numFmtId="0" fontId="10" fillId="0" borderId="0" xfId="0" applyFont="1"/>
    <xf numFmtId="0" fontId="11" fillId="2" borderId="17" xfId="0" applyFont="1" applyFill="1" applyBorder="1"/>
    <xf numFmtId="0" fontId="11" fillId="2" borderId="0" xfId="0" applyFont="1" applyFill="1"/>
    <xf numFmtId="0" fontId="11" fillId="2" borderId="0" xfId="0" applyFont="1" applyFill="1" applyAlignment="1">
      <alignment horizontal="right"/>
    </xf>
    <xf numFmtId="0" fontId="9" fillId="0" borderId="0" xfId="0" applyFont="1"/>
    <xf numFmtId="0" fontId="12" fillId="0" borderId="0" xfId="0" applyFont="1" applyAlignment="1">
      <alignment horizontal="left"/>
    </xf>
    <xf numFmtId="0" fontId="12" fillId="0" borderId="0" xfId="0" applyFont="1" applyAlignment="1">
      <alignment horizontal="center"/>
    </xf>
    <xf numFmtId="0" fontId="12" fillId="0" borderId="0" xfId="0" applyFont="1" applyAlignment="1">
      <alignment horizontal="right"/>
    </xf>
    <xf numFmtId="0" fontId="11" fillId="0" borderId="17" xfId="0" applyFont="1" applyBorder="1"/>
    <xf numFmtId="0" fontId="12" fillId="0" borderId="19" xfId="0" applyFont="1" applyBorder="1" applyAlignment="1">
      <alignment horizontal="center"/>
    </xf>
    <xf numFmtId="0" fontId="12" fillId="0" borderId="3" xfId="0" applyFont="1" applyBorder="1" applyAlignment="1">
      <alignment horizontal="center"/>
    </xf>
    <xf numFmtId="0" fontId="12" fillId="0" borderId="17" xfId="0" applyFont="1" applyBorder="1" applyAlignment="1">
      <alignment horizontal="center"/>
    </xf>
    <xf numFmtId="0" fontId="9" fillId="0" borderId="17" xfId="0" applyFont="1" applyBorder="1"/>
    <xf numFmtId="0" fontId="12" fillId="0" borderId="37" xfId="0" applyFont="1" applyBorder="1" applyAlignment="1">
      <alignment horizontal="center"/>
    </xf>
    <xf numFmtId="0" fontId="12" fillId="0" borderId="6" xfId="0" applyFont="1" applyBorder="1" applyAlignment="1">
      <alignment horizontal="center"/>
    </xf>
    <xf numFmtId="0" fontId="12" fillId="0" borderId="15" xfId="0" applyFont="1" applyBorder="1" applyAlignment="1">
      <alignment horizontal="center"/>
    </xf>
    <xf numFmtId="0" fontId="12" fillId="0" borderId="33" xfId="0" applyFont="1" applyBorder="1" applyAlignment="1">
      <alignment horizontal="center"/>
    </xf>
    <xf numFmtId="0" fontId="12" fillId="0" borderId="4" xfId="0" applyFont="1" applyBorder="1" applyAlignment="1">
      <alignment horizontal="center"/>
    </xf>
    <xf numFmtId="0" fontId="12" fillId="0" borderId="34" xfId="0" applyFont="1" applyBorder="1" applyAlignment="1">
      <alignment horizontal="center"/>
    </xf>
    <xf numFmtId="5" fontId="12" fillId="0" borderId="19" xfId="0" applyNumberFormat="1" applyFont="1" applyBorder="1" applyAlignment="1">
      <alignment horizontal="left"/>
    </xf>
    <xf numFmtId="5" fontId="12" fillId="0" borderId="23" xfId="0" applyNumberFormat="1" applyFont="1" applyBorder="1"/>
    <xf numFmtId="5" fontId="8" fillId="0" borderId="31" xfId="0" applyNumberFormat="1" applyFont="1" applyBorder="1" applyProtection="1">
      <protection locked="0"/>
    </xf>
    <xf numFmtId="5" fontId="8" fillId="0" borderId="7" xfId="0" applyNumberFormat="1" applyFont="1" applyBorder="1"/>
    <xf numFmtId="5" fontId="8" fillId="0" borderId="23" xfId="0" applyNumberFormat="1" applyFont="1" applyBorder="1" applyProtection="1">
      <protection locked="0"/>
    </xf>
    <xf numFmtId="5" fontId="8" fillId="0" borderId="32" xfId="0" applyNumberFormat="1" applyFont="1" applyBorder="1" applyProtection="1">
      <protection locked="0"/>
    </xf>
    <xf numFmtId="5" fontId="12" fillId="0" borderId="0" xfId="0" applyNumberFormat="1" applyFont="1"/>
    <xf numFmtId="0" fontId="12" fillId="0" borderId="19" xfId="0" applyFont="1" applyBorder="1"/>
    <xf numFmtId="5" fontId="8" fillId="0" borderId="33" xfId="0" applyNumberFormat="1" applyFont="1" applyBorder="1"/>
    <xf numFmtId="5" fontId="8" fillId="0" borderId="4" xfId="0" applyNumberFormat="1" applyFont="1" applyBorder="1"/>
    <xf numFmtId="5" fontId="8" fillId="0" borderId="14" xfId="0" applyNumberFormat="1" applyFont="1" applyBorder="1"/>
    <xf numFmtId="0" fontId="9" fillId="0" borderId="17" xfId="0" quotePrefix="1" applyFont="1" applyBorder="1" applyAlignment="1">
      <alignment horizontal="right"/>
    </xf>
    <xf numFmtId="0" fontId="9" fillId="0" borderId="44" xfId="0" applyFont="1" applyBorder="1"/>
    <xf numFmtId="5" fontId="10" fillId="0" borderId="5" xfId="0" applyNumberFormat="1" applyFont="1" applyBorder="1" applyProtection="1">
      <protection locked="0"/>
    </xf>
    <xf numFmtId="5" fontId="10" fillId="0" borderId="4" xfId="0" applyNumberFormat="1" applyFont="1" applyBorder="1" applyProtection="1">
      <protection locked="0"/>
    </xf>
    <xf numFmtId="5" fontId="10" fillId="0" borderId="14" xfId="0" applyNumberFormat="1" applyFont="1" applyBorder="1"/>
    <xf numFmtId="5" fontId="10" fillId="0" borderId="33" xfId="0" applyNumberFormat="1" applyFont="1" applyBorder="1" applyProtection="1">
      <protection locked="0"/>
    </xf>
    <xf numFmtId="0" fontId="12" fillId="0" borderId="18" xfId="0" applyFont="1" applyBorder="1"/>
    <xf numFmtId="0" fontId="12" fillId="0" borderId="70" xfId="0" applyFont="1" applyBorder="1"/>
    <xf numFmtId="5" fontId="8" fillId="0" borderId="6" xfId="0" applyNumberFormat="1" applyFont="1" applyBorder="1"/>
    <xf numFmtId="5" fontId="8" fillId="0" borderId="38" xfId="0" applyNumberFormat="1" applyFont="1" applyBorder="1"/>
    <xf numFmtId="0" fontId="12" fillId="0" borderId="0" xfId="0" applyFont="1"/>
    <xf numFmtId="0" fontId="12" fillId="0" borderId="17" xfId="0" applyFont="1" applyBorder="1"/>
    <xf numFmtId="5" fontId="8" fillId="0" borderId="15" xfId="0" applyNumberFormat="1" applyFont="1" applyBorder="1"/>
    <xf numFmtId="5" fontId="8" fillId="0" borderId="37" xfId="0" applyNumberFormat="1" applyFont="1" applyBorder="1"/>
    <xf numFmtId="0" fontId="9" fillId="0" borderId="17" xfId="0" applyFont="1" applyBorder="1" applyAlignment="1">
      <alignment horizontal="right"/>
    </xf>
    <xf numFmtId="0" fontId="12" fillId="0" borderId="1" xfId="0" applyFont="1" applyBorder="1"/>
    <xf numFmtId="0" fontId="12" fillId="0" borderId="3" xfId="0" applyFont="1" applyBorder="1"/>
    <xf numFmtId="5" fontId="10" fillId="0" borderId="41" xfId="0" applyNumberFormat="1" applyFont="1" applyBorder="1"/>
    <xf numFmtId="5" fontId="10" fillId="0" borderId="8" xfId="0" applyNumberFormat="1" applyFont="1" applyBorder="1"/>
    <xf numFmtId="5" fontId="10" fillId="0" borderId="22" xfId="0" applyNumberFormat="1" applyFont="1" applyBorder="1"/>
    <xf numFmtId="0" fontId="12" fillId="0" borderId="20" xfId="0" applyFont="1" applyBorder="1"/>
    <xf numFmtId="0" fontId="12" fillId="0" borderId="21" xfId="0" applyFont="1" applyBorder="1"/>
    <xf numFmtId="5" fontId="10" fillId="0" borderId="33" xfId="0" applyNumberFormat="1" applyFont="1" applyBorder="1"/>
    <xf numFmtId="5" fontId="10" fillId="0" borderId="4" xfId="0" applyNumberFormat="1" applyFont="1" applyBorder="1"/>
    <xf numFmtId="0" fontId="13" fillId="0" borderId="53" xfId="0" applyFont="1" applyBorder="1"/>
    <xf numFmtId="0" fontId="12" fillId="0" borderId="54" xfId="0" applyFont="1" applyBorder="1"/>
    <xf numFmtId="0" fontId="12" fillId="0" borderId="17" xfId="0" applyFont="1" applyBorder="1" applyAlignment="1">
      <alignment horizontal="left"/>
    </xf>
    <xf numFmtId="0" fontId="14" fillId="0" borderId="0" xfId="0" applyFont="1" applyAlignment="1">
      <alignment horizontal="center"/>
    </xf>
    <xf numFmtId="0" fontId="9" fillId="0" borderId="19" xfId="0" applyFont="1" applyBorder="1"/>
    <xf numFmtId="0" fontId="9" fillId="0" borderId="3" xfId="0" applyFont="1" applyBorder="1"/>
    <xf numFmtId="0" fontId="9" fillId="0" borderId="18" xfId="0" applyFont="1" applyBorder="1"/>
    <xf numFmtId="0" fontId="9" fillId="0" borderId="1" xfId="0" applyFont="1" applyBorder="1"/>
    <xf numFmtId="0" fontId="13" fillId="0" borderId="28" xfId="0" applyFont="1" applyBorder="1"/>
    <xf numFmtId="0" fontId="16" fillId="0" borderId="0" xfId="0" applyFont="1"/>
    <xf numFmtId="0" fontId="12" fillId="0" borderId="44" xfId="0" applyFont="1" applyBorder="1" applyAlignment="1">
      <alignment horizontal="center"/>
    </xf>
    <xf numFmtId="0" fontId="11" fillId="0" borderId="0" xfId="0" applyFont="1"/>
    <xf numFmtId="0" fontId="11" fillId="0" borderId="0" xfId="0" applyFont="1" applyAlignment="1">
      <alignment horizontal="right"/>
    </xf>
    <xf numFmtId="5" fontId="17" fillId="0" borderId="0" xfId="8" applyNumberFormat="1" applyFont="1" applyAlignment="1">
      <alignment wrapText="1"/>
    </xf>
    <xf numFmtId="5" fontId="17" fillId="0" borderId="0" xfId="8" applyNumberFormat="1" applyFont="1"/>
    <xf numFmtId="0" fontId="20" fillId="0" borderId="0" xfId="0" applyFont="1"/>
    <xf numFmtId="0" fontId="21" fillId="0" borderId="7" xfId="0" applyFont="1" applyBorder="1" applyAlignment="1">
      <alignment horizontal="center"/>
    </xf>
    <xf numFmtId="5" fontId="20" fillId="0" borderId="7" xfId="0" applyNumberFormat="1" applyFont="1" applyBorder="1" applyProtection="1">
      <protection locked="0"/>
    </xf>
    <xf numFmtId="5" fontId="20" fillId="0" borderId="7" xfId="0" applyNumberFormat="1" applyFont="1" applyBorder="1"/>
    <xf numFmtId="5" fontId="21" fillId="0" borderId="7" xfId="0" applyNumberFormat="1" applyFont="1" applyBorder="1"/>
    <xf numFmtId="37" fontId="20" fillId="0" borderId="7" xfId="0" applyNumberFormat="1" applyFont="1" applyBorder="1" applyProtection="1">
      <protection locked="0"/>
    </xf>
    <xf numFmtId="37" fontId="20" fillId="0" borderId="7" xfId="4" applyNumberFormat="1" applyFont="1" applyBorder="1"/>
    <xf numFmtId="37" fontId="20" fillId="0" borderId="7" xfId="0" applyNumberFormat="1" applyFont="1" applyBorder="1"/>
    <xf numFmtId="0" fontId="22" fillId="0" borderId="0" xfId="0" applyFont="1"/>
    <xf numFmtId="5" fontId="9" fillId="0" borderId="0" xfId="0" applyNumberFormat="1" applyFont="1"/>
    <xf numFmtId="0" fontId="19" fillId="0" borderId="0" xfId="0" applyFont="1"/>
    <xf numFmtId="37" fontId="20" fillId="0" borderId="0" xfId="0" applyNumberFormat="1" applyFont="1" applyProtection="1">
      <protection locked="0"/>
    </xf>
    <xf numFmtId="37" fontId="20" fillId="0" borderId="0" xfId="4" applyNumberFormat="1" applyFont="1"/>
    <xf numFmtId="0" fontId="23" fillId="2" borderId="0" xfId="0" applyFont="1" applyFill="1" applyAlignment="1">
      <alignment horizontal="center"/>
    </xf>
    <xf numFmtId="0" fontId="23" fillId="4" borderId="0" xfId="0" applyFont="1" applyFill="1" applyAlignment="1">
      <alignment horizontal="center"/>
    </xf>
    <xf numFmtId="0" fontId="21" fillId="0" borderId="0" xfId="0" applyFont="1"/>
    <xf numFmtId="0" fontId="21" fillId="0" borderId="0" xfId="0" applyFont="1" applyAlignment="1">
      <alignment horizontal="right"/>
    </xf>
    <xf numFmtId="0" fontId="12" fillId="0" borderId="1" xfId="0" applyFont="1" applyBorder="1" applyAlignment="1">
      <alignment horizontal="center"/>
    </xf>
    <xf numFmtId="0" fontId="9" fillId="0" borderId="12" xfId="0" applyFont="1" applyBorder="1"/>
    <xf numFmtId="5" fontId="9" fillId="0" borderId="1" xfId="0" applyNumberFormat="1" applyFont="1" applyBorder="1"/>
    <xf numFmtId="0" fontId="12" fillId="0" borderId="12" xfId="0" applyFont="1" applyBorder="1"/>
    <xf numFmtId="5" fontId="9" fillId="0" borderId="12" xfId="0" applyNumberFormat="1" applyFont="1" applyBorder="1"/>
    <xf numFmtId="5" fontId="12" fillId="0" borderId="1" xfId="0" applyNumberFormat="1" applyFont="1" applyBorder="1"/>
    <xf numFmtId="5" fontId="12" fillId="0" borderId="2" xfId="0" applyNumberFormat="1" applyFont="1" applyBorder="1"/>
    <xf numFmtId="0" fontId="9" fillId="3" borderId="59" xfId="0" applyFont="1" applyFill="1" applyBorder="1"/>
    <xf numFmtId="0" fontId="9" fillId="3" borderId="60" xfId="0" applyFont="1" applyFill="1" applyBorder="1"/>
    <xf numFmtId="0" fontId="9" fillId="3" borderId="61" xfId="0" applyFont="1" applyFill="1" applyBorder="1"/>
    <xf numFmtId="0" fontId="9" fillId="2" borderId="0" xfId="0" applyFont="1" applyFill="1"/>
    <xf numFmtId="0" fontId="9" fillId="3" borderId="17" xfId="0" applyFont="1" applyFill="1" applyBorder="1"/>
    <xf numFmtId="0" fontId="9" fillId="3" borderId="0" xfId="0" applyFont="1" applyFill="1"/>
    <xf numFmtId="0" fontId="25" fillId="3" borderId="0" xfId="0" applyFont="1" applyFill="1" applyAlignment="1">
      <alignment horizontal="center"/>
    </xf>
    <xf numFmtId="0" fontId="9" fillId="3" borderId="62" xfId="0" applyFont="1" applyFill="1" applyBorder="1"/>
    <xf numFmtId="0" fontId="10" fillId="3" borderId="21" xfId="0" applyFont="1" applyFill="1" applyBorder="1" applyAlignment="1" applyProtection="1">
      <alignment horizontal="center"/>
      <protection locked="0"/>
    </xf>
    <xf numFmtId="0" fontId="11" fillId="3" borderId="17" xfId="0" applyFont="1" applyFill="1" applyBorder="1" applyAlignment="1">
      <alignment vertical="center"/>
    </xf>
    <xf numFmtId="0" fontId="11" fillId="3" borderId="0" xfId="0" applyFont="1" applyFill="1" applyAlignment="1">
      <alignment vertical="center"/>
    </xf>
    <xf numFmtId="0" fontId="12" fillId="0" borderId="14" xfId="0" applyFont="1" applyBorder="1" applyAlignment="1">
      <alignment horizontal="center"/>
    </xf>
    <xf numFmtId="5" fontId="10" fillId="0" borderId="41" xfId="0" applyNumberFormat="1" applyFont="1" applyBorder="1" applyProtection="1">
      <protection locked="0"/>
    </xf>
    <xf numFmtId="5" fontId="10" fillId="0" borderId="13" xfId="0" applyNumberFormat="1" applyFont="1" applyBorder="1"/>
    <xf numFmtId="5" fontId="10" fillId="0" borderId="3" xfId="0" applyNumberFormat="1" applyFont="1" applyBorder="1"/>
    <xf numFmtId="5" fontId="10" fillId="0" borderId="43" xfId="0" applyNumberFormat="1" applyFont="1" applyBorder="1"/>
    <xf numFmtId="5" fontId="10" fillId="0" borderId="5" xfId="0" applyNumberFormat="1" applyFont="1" applyBorder="1"/>
    <xf numFmtId="5" fontId="10" fillId="0" borderId="0" xfId="0" applyNumberFormat="1" applyFont="1"/>
    <xf numFmtId="0" fontId="9" fillId="0" borderId="14" xfId="0" applyFont="1" applyBorder="1"/>
    <xf numFmtId="5" fontId="10" fillId="0" borderId="33" xfId="0" quotePrefix="1" applyNumberFormat="1" applyFont="1" applyBorder="1" applyProtection="1">
      <protection locked="0"/>
    </xf>
    <xf numFmtId="0" fontId="12" fillId="0" borderId="14" xfId="0" applyFont="1" applyBorder="1"/>
    <xf numFmtId="0" fontId="9" fillId="0" borderId="0" xfId="0" applyFont="1" applyAlignment="1">
      <alignment wrapText="1"/>
    </xf>
    <xf numFmtId="0" fontId="12" fillId="0" borderId="15" xfId="0" applyFont="1" applyBorder="1"/>
    <xf numFmtId="5" fontId="9" fillId="0" borderId="45" xfId="0" applyNumberFormat="1" applyFont="1" applyBorder="1"/>
    <xf numFmtId="5" fontId="9" fillId="0" borderId="3" xfId="0" applyNumberFormat="1" applyFont="1" applyBorder="1"/>
    <xf numFmtId="5" fontId="9" fillId="0" borderId="43" xfId="0" applyNumberFormat="1" applyFont="1" applyBorder="1"/>
    <xf numFmtId="0" fontId="11" fillId="0" borderId="44" xfId="0" applyFont="1" applyBorder="1" applyAlignment="1">
      <alignment horizontal="right"/>
    </xf>
    <xf numFmtId="0" fontId="12" fillId="0" borderId="44" xfId="0" applyFont="1" applyBorder="1" applyAlignment="1">
      <alignment horizontal="right"/>
    </xf>
    <xf numFmtId="0" fontId="12" fillId="0" borderId="46" xfId="0" applyFont="1" applyBorder="1" applyAlignment="1">
      <alignment horizontal="center"/>
    </xf>
    <xf numFmtId="0" fontId="12" fillId="0" borderId="16" xfId="0" applyFont="1" applyBorder="1" applyAlignment="1">
      <alignment horizontal="center"/>
    </xf>
    <xf numFmtId="0" fontId="12" fillId="0" borderId="49" xfId="0" applyFont="1" applyBorder="1" applyAlignment="1">
      <alignment horizontal="center"/>
    </xf>
    <xf numFmtId="0" fontId="12" fillId="0" borderId="47" xfId="0" applyFont="1" applyBorder="1" applyAlignment="1">
      <alignment horizontal="center"/>
    </xf>
    <xf numFmtId="5" fontId="9" fillId="0" borderId="33" xfId="0" applyNumberFormat="1" applyFont="1" applyBorder="1"/>
    <xf numFmtId="5" fontId="9" fillId="0" borderId="5" xfId="0" applyNumberFormat="1" applyFont="1" applyBorder="1"/>
    <xf numFmtId="5" fontId="9" fillId="0" borderId="14" xfId="0" applyNumberFormat="1" applyFont="1" applyBorder="1"/>
    <xf numFmtId="5" fontId="9" fillId="0" borderId="44" xfId="0" applyNumberFormat="1" applyFont="1" applyBorder="1"/>
    <xf numFmtId="0" fontId="9" fillId="0" borderId="15" xfId="0" applyFont="1" applyBorder="1"/>
    <xf numFmtId="5" fontId="10" fillId="0" borderId="33" xfId="8" applyNumberFormat="1" applyFont="1" applyBorder="1" applyProtection="1">
      <protection locked="0"/>
    </xf>
    <xf numFmtId="0" fontId="9" fillId="0" borderId="14" xfId="0" applyFont="1" applyBorder="1" applyAlignment="1">
      <alignment horizontal="right"/>
    </xf>
    <xf numFmtId="5" fontId="8" fillId="0" borderId="31" xfId="0" applyNumberFormat="1" applyFont="1" applyBorder="1"/>
    <xf numFmtId="5" fontId="8" fillId="0" borderId="23" xfId="0" applyNumberFormat="1" applyFont="1" applyBorder="1"/>
    <xf numFmtId="0" fontId="9" fillId="0" borderId="48" xfId="0" applyFont="1" applyBorder="1"/>
    <xf numFmtId="0" fontId="11" fillId="2" borderId="44" xfId="0" applyFont="1" applyFill="1" applyBorder="1" applyAlignment="1">
      <alignment horizontal="right"/>
    </xf>
    <xf numFmtId="0" fontId="12" fillId="0" borderId="38" xfId="0" applyFont="1" applyBorder="1" applyAlignment="1">
      <alignment horizontal="center"/>
    </xf>
    <xf numFmtId="0" fontId="9" fillId="0" borderId="14" xfId="0" quotePrefix="1" applyFont="1" applyBorder="1" applyAlignment="1">
      <alignment horizontal="right"/>
    </xf>
    <xf numFmtId="5" fontId="10" fillId="0" borderId="48" xfId="0" applyNumberFormat="1" applyFont="1" applyBorder="1"/>
    <xf numFmtId="5" fontId="10" fillId="0" borderId="48" xfId="0" applyNumberFormat="1" applyFont="1" applyBorder="1" applyProtection="1">
      <protection locked="0"/>
    </xf>
    <xf numFmtId="5" fontId="10" fillId="0" borderId="48" xfId="8" applyNumberFormat="1" applyFont="1" applyBorder="1"/>
    <xf numFmtId="5" fontId="10" fillId="0" borderId="4" xfId="8" applyNumberFormat="1" applyFont="1" applyBorder="1"/>
    <xf numFmtId="5" fontId="10" fillId="0" borderId="33" xfId="8" applyNumberFormat="1" applyFont="1" applyBorder="1"/>
    <xf numFmtId="5" fontId="8" fillId="0" borderId="69" xfId="0" applyNumberFormat="1" applyFont="1" applyBorder="1"/>
    <xf numFmtId="0" fontId="26" fillId="0" borderId="14" xfId="0" applyFont="1" applyBorder="1"/>
    <xf numFmtId="0" fontId="12" fillId="2" borderId="0" xfId="0" applyFont="1" applyFill="1"/>
    <xf numFmtId="0" fontId="12" fillId="2" borderId="0" xfId="0" applyFont="1" applyFill="1" applyAlignment="1">
      <alignment horizontal="right"/>
    </xf>
    <xf numFmtId="0" fontId="9" fillId="0" borderId="22" xfId="0" applyFont="1" applyBorder="1"/>
    <xf numFmtId="0" fontId="12" fillId="0" borderId="31" xfId="0" applyFont="1" applyBorder="1" applyAlignment="1">
      <alignment horizontal="center"/>
    </xf>
    <xf numFmtId="0" fontId="12" fillId="0" borderId="7" xfId="0" applyFont="1" applyBorder="1" applyAlignment="1">
      <alignment horizontal="center"/>
    </xf>
    <xf numFmtId="0" fontId="12" fillId="0" borderId="32" xfId="0" applyFont="1" applyBorder="1" applyAlignment="1">
      <alignment horizontal="center"/>
    </xf>
    <xf numFmtId="2" fontId="9" fillId="0" borderId="33" xfId="0" applyNumberFormat="1" applyFont="1" applyBorder="1"/>
    <xf numFmtId="2" fontId="9" fillId="0" borderId="4" xfId="0" applyNumberFormat="1" applyFont="1" applyBorder="1"/>
    <xf numFmtId="2" fontId="9" fillId="0" borderId="34" xfId="0" applyNumberFormat="1" applyFont="1" applyBorder="1"/>
    <xf numFmtId="2" fontId="9" fillId="0" borderId="41" xfId="0" applyNumberFormat="1" applyFont="1" applyBorder="1"/>
    <xf numFmtId="2" fontId="9" fillId="0" borderId="8" xfId="0" applyNumberFormat="1" applyFont="1" applyBorder="1"/>
    <xf numFmtId="2" fontId="9" fillId="0" borderId="42" xfId="0" applyNumberFormat="1" applyFont="1" applyBorder="1"/>
    <xf numFmtId="0" fontId="9" fillId="0" borderId="33" xfId="0" applyFont="1" applyBorder="1"/>
    <xf numFmtId="0" fontId="9" fillId="0" borderId="4" xfId="0" applyFont="1" applyBorder="1"/>
    <xf numFmtId="0" fontId="9" fillId="0" borderId="34" xfId="0" applyFont="1" applyBorder="1"/>
    <xf numFmtId="5" fontId="9" fillId="0" borderId="33" xfId="8" applyNumberFormat="1" applyFont="1" applyBorder="1" applyProtection="1">
      <protection locked="0"/>
    </xf>
    <xf numFmtId="5" fontId="9" fillId="0" borderId="4" xfId="0" applyNumberFormat="1" applyFont="1" applyBorder="1" applyProtection="1">
      <protection locked="0"/>
    </xf>
    <xf numFmtId="5" fontId="9" fillId="0" borderId="34" xfId="0" applyNumberFormat="1" applyFont="1" applyBorder="1"/>
    <xf numFmtId="5" fontId="9" fillId="0" borderId="33" xfId="0" applyNumberFormat="1" applyFont="1" applyBorder="1" applyProtection="1">
      <protection locked="0"/>
    </xf>
    <xf numFmtId="5" fontId="9" fillId="0" borderId="4" xfId="0" applyNumberFormat="1" applyFont="1" applyBorder="1"/>
    <xf numFmtId="0" fontId="12" fillId="0" borderId="30" xfId="0" applyFont="1" applyBorder="1"/>
    <xf numFmtId="5" fontId="12" fillId="0" borderId="35" xfId="0" applyNumberFormat="1" applyFont="1" applyBorder="1"/>
    <xf numFmtId="5" fontId="12" fillId="0" borderId="10" xfId="0" applyNumberFormat="1" applyFont="1" applyBorder="1"/>
    <xf numFmtId="5" fontId="12" fillId="0" borderId="36" xfId="0" applyNumberFormat="1" applyFont="1" applyBorder="1"/>
    <xf numFmtId="5" fontId="12" fillId="0" borderId="33" xfId="0" applyNumberFormat="1" applyFont="1" applyBorder="1" applyAlignment="1">
      <alignment horizontal="center"/>
    </xf>
    <xf numFmtId="5" fontId="12" fillId="0" borderId="4" xfId="0" applyNumberFormat="1" applyFont="1" applyBorder="1" applyAlignment="1">
      <alignment horizontal="center"/>
    </xf>
    <xf numFmtId="5" fontId="12" fillId="0" borderId="34" xfId="0" applyNumberFormat="1" applyFont="1" applyBorder="1" applyAlignment="1">
      <alignment horizontal="center"/>
    </xf>
    <xf numFmtId="5" fontId="12" fillId="0" borderId="41" xfId="0" applyNumberFormat="1" applyFont="1" applyBorder="1" applyAlignment="1">
      <alignment horizontal="center"/>
    </xf>
    <xf numFmtId="5" fontId="12" fillId="0" borderId="33" xfId="0" applyNumberFormat="1" applyFont="1" applyBorder="1"/>
    <xf numFmtId="5" fontId="12" fillId="0" borderId="4" xfId="0" applyNumberFormat="1" applyFont="1" applyBorder="1"/>
    <xf numFmtId="5" fontId="12" fillId="0" borderId="34" xfId="0" applyNumberFormat="1" applyFont="1" applyBorder="1"/>
    <xf numFmtId="0" fontId="12" fillId="0" borderId="15" xfId="0" applyFont="1" applyBorder="1" applyAlignment="1">
      <alignment horizontal="left"/>
    </xf>
    <xf numFmtId="5" fontId="12" fillId="0" borderId="37" xfId="0" applyNumberFormat="1" applyFont="1" applyBorder="1"/>
    <xf numFmtId="5" fontId="12" fillId="0" borderId="6" xfId="0" applyNumberFormat="1" applyFont="1" applyBorder="1"/>
    <xf numFmtId="5" fontId="12" fillId="0" borderId="38" xfId="0" applyNumberFormat="1" applyFont="1" applyBorder="1"/>
    <xf numFmtId="0" fontId="12" fillId="0" borderId="14" xfId="0" applyFont="1" applyBorder="1" applyAlignment="1">
      <alignment horizontal="left"/>
    </xf>
    <xf numFmtId="5" fontId="9" fillId="0" borderId="37" xfId="0" applyNumberFormat="1" applyFont="1" applyBorder="1" applyProtection="1">
      <protection locked="0"/>
    </xf>
    <xf numFmtId="5" fontId="9" fillId="0" borderId="38" xfId="0" applyNumberFormat="1" applyFont="1" applyBorder="1"/>
    <xf numFmtId="5" fontId="9" fillId="0" borderId="37" xfId="0" applyNumberFormat="1" applyFont="1" applyBorder="1"/>
    <xf numFmtId="5" fontId="12" fillId="0" borderId="8" xfId="0" applyNumberFormat="1" applyFont="1" applyBorder="1"/>
    <xf numFmtId="5" fontId="9" fillId="0" borderId="39" xfId="0" applyNumberFormat="1" applyFont="1" applyBorder="1"/>
    <xf numFmtId="5" fontId="9" fillId="0" borderId="11" xfId="0" applyNumberFormat="1" applyFont="1" applyBorder="1"/>
    <xf numFmtId="5" fontId="9" fillId="0" borderId="40" xfId="0" applyNumberFormat="1" applyFont="1" applyBorder="1"/>
    <xf numFmtId="5" fontId="12" fillId="0" borderId="33" xfId="0" applyNumberFormat="1" applyFont="1" applyBorder="1" applyProtection="1">
      <protection locked="0"/>
    </xf>
    <xf numFmtId="164" fontId="16" fillId="0" borderId="0" xfId="0" applyNumberFormat="1" applyFont="1"/>
    <xf numFmtId="0" fontId="12" fillId="0" borderId="0" xfId="0" applyFont="1" applyAlignment="1">
      <alignment horizontal="fill"/>
    </xf>
    <xf numFmtId="164" fontId="9" fillId="0" borderId="0" xfId="0" applyNumberFormat="1" applyFont="1"/>
    <xf numFmtId="2" fontId="9" fillId="0" borderId="0" xfId="0" applyNumberFormat="1" applyFont="1"/>
    <xf numFmtId="0" fontId="28" fillId="0" borderId="14" xfId="0" applyFont="1" applyBorder="1"/>
    <xf numFmtId="0" fontId="29" fillId="0" borderId="14" xfId="0" applyFont="1" applyBorder="1"/>
    <xf numFmtId="5" fontId="9" fillId="0" borderId="37" xfId="8" applyNumberFormat="1" applyFont="1" applyBorder="1" applyProtection="1">
      <protection locked="0"/>
    </xf>
    <xf numFmtId="5" fontId="9" fillId="0" borderId="6" xfId="0" applyNumberFormat="1" applyFont="1" applyBorder="1"/>
    <xf numFmtId="0" fontId="9" fillId="0" borderId="27" xfId="0" applyFont="1" applyBorder="1"/>
    <xf numFmtId="0" fontId="9" fillId="0" borderId="25" xfId="0" applyFont="1" applyBorder="1"/>
    <xf numFmtId="0" fontId="12" fillId="0" borderId="23" xfId="0" applyFont="1" applyBorder="1" applyAlignment="1">
      <alignment horizontal="center"/>
    </xf>
    <xf numFmtId="0" fontId="12" fillId="0" borderId="27" xfId="0" applyFont="1" applyBorder="1" applyAlignment="1">
      <alignment horizontal="center"/>
    </xf>
    <xf numFmtId="0" fontId="9" fillId="0" borderId="24" xfId="0" applyFont="1" applyBorder="1"/>
    <xf numFmtId="37" fontId="12" fillId="0" borderId="14" xfId="0" applyNumberFormat="1" applyFont="1" applyBorder="1" applyAlignment="1">
      <alignment horizontal="center"/>
    </xf>
    <xf numFmtId="37" fontId="12" fillId="0" borderId="17" xfId="0" applyNumberFormat="1" applyFont="1" applyBorder="1" applyAlignment="1">
      <alignment horizontal="right" indent="3"/>
    </xf>
    <xf numFmtId="37" fontId="12" fillId="0" borderId="14" xfId="0" applyNumberFormat="1" applyFont="1" applyBorder="1" applyAlignment="1">
      <alignment horizontal="right" indent="3"/>
    </xf>
    <xf numFmtId="37" fontId="12" fillId="0" borderId="4" xfId="0" applyNumberFormat="1" applyFont="1" applyBorder="1" applyAlignment="1">
      <alignment horizontal="right" indent="3"/>
    </xf>
    <xf numFmtId="37" fontId="12" fillId="0" borderId="4" xfId="0" applyNumberFormat="1" applyFont="1" applyBorder="1" applyAlignment="1">
      <alignment horizontal="center"/>
    </xf>
    <xf numFmtId="0" fontId="9" fillId="0" borderId="26" xfId="0" applyFont="1" applyBorder="1"/>
    <xf numFmtId="37" fontId="9" fillId="0" borderId="14" xfId="8" applyNumberFormat="1" applyFont="1" applyBorder="1" applyAlignment="1" applyProtection="1">
      <alignment horizontal="right" indent="3"/>
      <protection locked="0"/>
    </xf>
    <xf numFmtId="37" fontId="9" fillId="0" borderId="14" xfId="0" applyNumberFormat="1" applyFont="1" applyBorder="1" applyAlignment="1" applyProtection="1">
      <alignment horizontal="right" indent="3"/>
      <protection locked="0"/>
    </xf>
    <xf numFmtId="37" fontId="9" fillId="0" borderId="14" xfId="0" applyNumberFormat="1" applyFont="1" applyBorder="1" applyAlignment="1">
      <alignment horizontal="right" indent="3"/>
    </xf>
    <xf numFmtId="5" fontId="9" fillId="0" borderId="14" xfId="8" applyNumberFormat="1" applyFont="1" applyBorder="1" applyProtection="1">
      <protection locked="0"/>
    </xf>
    <xf numFmtId="5" fontId="9" fillId="0" borderId="14" xfId="0" applyNumberFormat="1" applyFont="1" applyBorder="1" applyProtection="1">
      <protection locked="0"/>
    </xf>
    <xf numFmtId="37" fontId="9" fillId="0" borderId="17" xfId="0" applyNumberFormat="1" applyFont="1" applyBorder="1" applyAlignment="1" applyProtection="1">
      <alignment horizontal="right" indent="3"/>
      <protection locked="0"/>
    </xf>
    <xf numFmtId="37" fontId="9" fillId="0" borderId="4" xfId="0" applyNumberFormat="1" applyFont="1" applyBorder="1" applyAlignment="1">
      <alignment horizontal="right" indent="3"/>
    </xf>
    <xf numFmtId="37" fontId="9" fillId="0" borderId="15" xfId="8" applyNumberFormat="1" applyFont="1" applyBorder="1" applyAlignment="1" applyProtection="1">
      <alignment horizontal="right" indent="3"/>
      <protection locked="0"/>
    </xf>
    <xf numFmtId="37" fontId="9" fillId="0" borderId="15" xfId="0" applyNumberFormat="1" applyFont="1" applyBorder="1" applyAlignment="1" applyProtection="1">
      <alignment horizontal="right" indent="3"/>
      <protection locked="0"/>
    </xf>
    <xf numFmtId="37" fontId="9" fillId="0" borderId="15" xfId="0" applyNumberFormat="1" applyFont="1" applyBorder="1" applyAlignment="1">
      <alignment horizontal="right" indent="3"/>
    </xf>
    <xf numFmtId="5" fontId="9" fillId="0" borderId="15" xfId="8" applyNumberFormat="1" applyFont="1" applyBorder="1" applyProtection="1">
      <protection locked="0"/>
    </xf>
    <xf numFmtId="5" fontId="9" fillId="0" borderId="15" xfId="0" applyNumberFormat="1" applyFont="1" applyBorder="1" applyProtection="1">
      <protection locked="0"/>
    </xf>
    <xf numFmtId="5" fontId="9" fillId="0" borderId="15" xfId="0" applyNumberFormat="1" applyFont="1" applyBorder="1"/>
    <xf numFmtId="37" fontId="9" fillId="0" borderId="18" xfId="0" applyNumberFormat="1" applyFont="1" applyBorder="1" applyAlignment="1" applyProtection="1">
      <alignment horizontal="right" indent="3"/>
      <protection locked="0"/>
    </xf>
    <xf numFmtId="5" fontId="9" fillId="0" borderId="6" xfId="0" applyNumberFormat="1" applyFont="1" applyBorder="1" applyProtection="1">
      <protection locked="0"/>
    </xf>
    <xf numFmtId="37" fontId="9" fillId="0" borderId="17" xfId="0" applyNumberFormat="1" applyFont="1" applyBorder="1" applyAlignment="1">
      <alignment horizontal="right" indent="3"/>
    </xf>
    <xf numFmtId="0" fontId="12" fillId="0" borderId="25" xfId="0" applyFont="1" applyBorder="1"/>
    <xf numFmtId="37" fontId="12" fillId="0" borderId="15" xfId="0" applyNumberFormat="1" applyFont="1" applyBorder="1" applyAlignment="1">
      <alignment horizontal="right" indent="3"/>
    </xf>
    <xf numFmtId="5" fontId="12" fillId="0" borderId="15" xfId="0" applyNumberFormat="1" applyFont="1" applyBorder="1"/>
    <xf numFmtId="37" fontId="12" fillId="0" borderId="18" xfId="0" applyNumberFormat="1" applyFont="1" applyBorder="1" applyAlignment="1">
      <alignment horizontal="right" indent="3"/>
    </xf>
    <xf numFmtId="37" fontId="12" fillId="0" borderId="6" xfId="0" applyNumberFormat="1" applyFont="1" applyBorder="1" applyAlignment="1">
      <alignment horizontal="right" indent="3"/>
    </xf>
    <xf numFmtId="0" fontId="9" fillId="0" borderId="13" xfId="0" applyFont="1" applyBorder="1"/>
    <xf numFmtId="0" fontId="9" fillId="0" borderId="1" xfId="0" applyFont="1" applyBorder="1" applyProtection="1">
      <protection locked="0"/>
    </xf>
    <xf numFmtId="0" fontId="9" fillId="4" borderId="27" xfId="0" applyFont="1" applyFill="1" applyBorder="1" applyProtection="1">
      <protection locked="0"/>
    </xf>
    <xf numFmtId="0" fontId="9" fillId="0" borderId="25" xfId="0" applyFont="1" applyBorder="1" applyProtection="1">
      <protection locked="0"/>
    </xf>
    <xf numFmtId="0" fontId="12" fillId="0" borderId="7" xfId="0" applyFont="1" applyBorder="1" applyAlignment="1" applyProtection="1">
      <alignment horizontal="center"/>
      <protection locked="0"/>
    </xf>
    <xf numFmtId="0" fontId="12" fillId="0" borderId="23" xfId="0" applyFont="1" applyBorder="1" applyAlignment="1" applyProtection="1">
      <alignment horizontal="center"/>
      <protection locked="0"/>
    </xf>
    <xf numFmtId="0" fontId="12" fillId="0" borderId="27" xfId="0" applyFont="1" applyBorder="1" applyAlignment="1" applyProtection="1">
      <alignment horizontal="center"/>
      <protection locked="0"/>
    </xf>
    <xf numFmtId="0" fontId="9" fillId="5" borderId="24" xfId="0" applyFont="1" applyFill="1" applyBorder="1" applyProtection="1">
      <protection locked="0"/>
    </xf>
    <xf numFmtId="37" fontId="12" fillId="5" borderId="14" xfId="0" applyNumberFormat="1" applyFont="1" applyFill="1" applyBorder="1" applyAlignment="1" applyProtection="1">
      <alignment horizontal="center"/>
      <protection locked="0"/>
    </xf>
    <xf numFmtId="37" fontId="12" fillId="5" borderId="17" xfId="0" applyNumberFormat="1" applyFont="1" applyFill="1" applyBorder="1" applyAlignment="1" applyProtection="1">
      <alignment horizontal="right" indent="3"/>
      <protection locked="0"/>
    </xf>
    <xf numFmtId="37" fontId="12" fillId="5" borderId="4" xfId="0" applyNumberFormat="1" applyFont="1" applyFill="1" applyBorder="1" applyAlignment="1" applyProtection="1">
      <alignment horizontal="right" indent="3"/>
      <protection locked="0"/>
    </xf>
    <xf numFmtId="37" fontId="12" fillId="5" borderId="4" xfId="0" applyNumberFormat="1" applyFont="1" applyFill="1" applyBorder="1" applyAlignment="1" applyProtection="1">
      <alignment horizontal="center"/>
      <protection locked="0"/>
    </xf>
    <xf numFmtId="0" fontId="9" fillId="0" borderId="26" xfId="0" applyFont="1" applyBorder="1" applyProtection="1">
      <protection locked="0"/>
    </xf>
    <xf numFmtId="0" fontId="9" fillId="5" borderId="26" xfId="0" applyFont="1" applyFill="1" applyBorder="1" applyProtection="1">
      <protection locked="0"/>
    </xf>
    <xf numFmtId="37" fontId="9" fillId="5" borderId="14" xfId="8" applyNumberFormat="1" applyFont="1" applyFill="1" applyBorder="1" applyAlignment="1" applyProtection="1">
      <alignment horizontal="right" indent="3"/>
      <protection locked="0"/>
    </xf>
    <xf numFmtId="37" fontId="9" fillId="5" borderId="14" xfId="0" applyNumberFormat="1" applyFont="1" applyFill="1" applyBorder="1" applyAlignment="1" applyProtection="1">
      <alignment horizontal="right" indent="3"/>
      <protection locked="0"/>
    </xf>
    <xf numFmtId="37" fontId="9" fillId="5" borderId="14" xfId="0" applyNumberFormat="1" applyFont="1" applyFill="1" applyBorder="1" applyAlignment="1">
      <alignment horizontal="right" indent="3"/>
    </xf>
    <xf numFmtId="5" fontId="9" fillId="5" borderId="14" xfId="8" applyNumberFormat="1" applyFont="1" applyFill="1" applyBorder="1" applyProtection="1">
      <protection locked="0"/>
    </xf>
    <xf numFmtId="5" fontId="9" fillId="5" borderId="14" xfId="0" applyNumberFormat="1" applyFont="1" applyFill="1" applyBorder="1" applyProtection="1">
      <protection locked="0"/>
    </xf>
    <xf numFmtId="5" fontId="9" fillId="5" borderId="14" xfId="0" applyNumberFormat="1" applyFont="1" applyFill="1" applyBorder="1"/>
    <xf numFmtId="37" fontId="9" fillId="5" borderId="17" xfId="0" applyNumberFormat="1" applyFont="1" applyFill="1" applyBorder="1" applyAlignment="1" applyProtection="1">
      <alignment horizontal="right" indent="3"/>
      <protection locked="0"/>
    </xf>
    <xf numFmtId="5" fontId="9" fillId="5" borderId="4" xfId="0" applyNumberFormat="1" applyFont="1" applyFill="1" applyBorder="1" applyProtection="1">
      <protection locked="0"/>
    </xf>
    <xf numFmtId="0" fontId="9" fillId="5" borderId="25" xfId="0" applyFont="1" applyFill="1" applyBorder="1" applyProtection="1">
      <protection locked="0"/>
    </xf>
    <xf numFmtId="37" fontId="9" fillId="5" borderId="15" xfId="8" applyNumberFormat="1" applyFont="1" applyFill="1" applyBorder="1" applyAlignment="1" applyProtection="1">
      <alignment horizontal="right" indent="3"/>
      <protection locked="0"/>
    </xf>
    <xf numFmtId="37" fontId="9" fillId="5" borderId="15" xfId="0" applyNumberFormat="1" applyFont="1" applyFill="1" applyBorder="1" applyAlignment="1" applyProtection="1">
      <alignment horizontal="right" indent="3"/>
      <protection locked="0"/>
    </xf>
    <xf numFmtId="37" fontId="9" fillId="5" borderId="15" xfId="0" applyNumberFormat="1" applyFont="1" applyFill="1" applyBorder="1" applyAlignment="1">
      <alignment horizontal="right" indent="3"/>
    </xf>
    <xf numFmtId="5" fontId="9" fillId="5" borderId="15" xfId="8" applyNumberFormat="1" applyFont="1" applyFill="1" applyBorder="1" applyProtection="1">
      <protection locked="0"/>
    </xf>
    <xf numFmtId="5" fontId="9" fillId="5" borderId="15" xfId="0" applyNumberFormat="1" applyFont="1" applyFill="1" applyBorder="1" applyProtection="1">
      <protection locked="0"/>
    </xf>
    <xf numFmtId="5" fontId="9" fillId="5" borderId="15" xfId="0" applyNumberFormat="1" applyFont="1" applyFill="1" applyBorder="1"/>
    <xf numFmtId="37" fontId="9" fillId="5" borderId="18" xfId="0" applyNumberFormat="1" applyFont="1" applyFill="1" applyBorder="1" applyAlignment="1" applyProtection="1">
      <alignment horizontal="right" indent="3"/>
      <protection locked="0"/>
    </xf>
    <xf numFmtId="5" fontId="9" fillId="5" borderId="6" xfId="0" applyNumberFormat="1" applyFont="1" applyFill="1" applyBorder="1" applyProtection="1">
      <protection locked="0"/>
    </xf>
    <xf numFmtId="0" fontId="12" fillId="5" borderId="25" xfId="0" applyFont="1" applyFill="1" applyBorder="1" applyProtection="1">
      <protection locked="0"/>
    </xf>
    <xf numFmtId="37" fontId="12" fillId="5" borderId="15" xfId="0" applyNumberFormat="1" applyFont="1" applyFill="1" applyBorder="1" applyAlignment="1">
      <alignment horizontal="right" indent="3"/>
    </xf>
    <xf numFmtId="5" fontId="12" fillId="5" borderId="15" xfId="0" applyNumberFormat="1" applyFont="1" applyFill="1" applyBorder="1"/>
    <xf numFmtId="37" fontId="12" fillId="5" borderId="18" xfId="0" applyNumberFormat="1" applyFont="1" applyFill="1" applyBorder="1" applyAlignment="1">
      <alignment horizontal="right" indent="3"/>
    </xf>
    <xf numFmtId="37" fontId="12" fillId="5" borderId="6" xfId="0" applyNumberFormat="1" applyFont="1" applyFill="1" applyBorder="1" applyAlignment="1">
      <alignment horizontal="right" indent="3"/>
    </xf>
    <xf numFmtId="5" fontId="12" fillId="5" borderId="6" xfId="0" applyNumberFormat="1" applyFont="1" applyFill="1" applyBorder="1"/>
    <xf numFmtId="0" fontId="9" fillId="0" borderId="0" xfId="0" applyFont="1" applyProtection="1">
      <protection locked="0"/>
    </xf>
    <xf numFmtId="0" fontId="18" fillId="6" borderId="0" xfId="19" applyFont="1" applyFill="1" applyAlignment="1">
      <alignment wrapText="1"/>
    </xf>
    <xf numFmtId="0" fontId="18" fillId="6" borderId="0" xfId="19" applyFont="1" applyFill="1" applyAlignment="1">
      <alignment horizontal="left" wrapText="1"/>
    </xf>
    <xf numFmtId="0" fontId="19" fillId="0" borderId="0" xfId="19" applyFont="1" applyAlignment="1">
      <alignment wrapText="1"/>
    </xf>
    <xf numFmtId="0" fontId="19" fillId="0" borderId="0" xfId="19" applyFont="1" applyAlignment="1">
      <alignment horizontal="left" wrapText="1"/>
    </xf>
    <xf numFmtId="0" fontId="19" fillId="0" borderId="0" xfId="19" applyFont="1" applyAlignment="1" applyProtection="1">
      <alignment wrapText="1"/>
      <protection locked="0"/>
    </xf>
    <xf numFmtId="0" fontId="19" fillId="4" borderId="0" xfId="19" applyFont="1" applyFill="1" applyAlignment="1">
      <alignment wrapText="1"/>
    </xf>
    <xf numFmtId="0" fontId="19" fillId="4" borderId="0" xfId="19" applyFont="1" applyFill="1" applyAlignment="1">
      <alignment horizontal="left" wrapText="1"/>
    </xf>
    <xf numFmtId="0" fontId="19" fillId="4" borderId="0" xfId="19" applyFont="1" applyFill="1" applyAlignment="1" applyProtection="1">
      <alignment wrapText="1"/>
      <protection locked="0"/>
    </xf>
    <xf numFmtId="44" fontId="19" fillId="0" borderId="0" xfId="19" applyNumberFormat="1" applyFont="1" applyAlignment="1">
      <alignment wrapText="1"/>
    </xf>
    <xf numFmtId="5" fontId="10" fillId="0" borderId="0" xfId="0" applyNumberFormat="1" applyFont="1" applyProtection="1">
      <protection locked="0"/>
    </xf>
    <xf numFmtId="5" fontId="10" fillId="0" borderId="44" xfId="0" applyNumberFormat="1" applyFont="1" applyBorder="1" applyProtection="1">
      <protection locked="0"/>
    </xf>
    <xf numFmtId="5" fontId="10" fillId="0" borderId="22" xfId="0" applyNumberFormat="1" applyFont="1" applyBorder="1" applyProtection="1">
      <protection locked="0"/>
    </xf>
    <xf numFmtId="5" fontId="10" fillId="0" borderId="42" xfId="0" applyNumberFormat="1" applyFont="1" applyBorder="1" applyProtection="1">
      <protection locked="0"/>
    </xf>
    <xf numFmtId="5" fontId="10" fillId="0" borderId="37" xfId="0" applyNumberFormat="1" applyFont="1" applyBorder="1"/>
    <xf numFmtId="5" fontId="10" fillId="0" borderId="6" xfId="0" applyNumberFormat="1" applyFont="1" applyBorder="1"/>
    <xf numFmtId="5" fontId="10" fillId="0" borderId="38" xfId="0" applyNumberFormat="1" applyFont="1" applyBorder="1"/>
    <xf numFmtId="5" fontId="8" fillId="0" borderId="73" xfId="0" applyNumberFormat="1" applyFont="1" applyBorder="1"/>
    <xf numFmtId="5" fontId="8" fillId="0" borderId="32" xfId="0" applyNumberFormat="1" applyFont="1" applyBorder="1"/>
    <xf numFmtId="0" fontId="19" fillId="3" borderId="0" xfId="0" applyFont="1" applyFill="1" applyAlignment="1">
      <alignment vertical="center"/>
    </xf>
    <xf numFmtId="0" fontId="19" fillId="3" borderId="0" xfId="0" applyFont="1" applyFill="1"/>
    <xf numFmtId="0" fontId="19" fillId="3" borderId="62" xfId="0" applyFont="1" applyFill="1" applyBorder="1"/>
    <xf numFmtId="0" fontId="19" fillId="3" borderId="17" xfId="0" applyFont="1" applyFill="1" applyBorder="1" applyAlignment="1">
      <alignment horizontal="left" indent="1"/>
    </xf>
    <xf numFmtId="7" fontId="19" fillId="3" borderId="21" xfId="3" applyNumberFormat="1" applyFont="1" applyFill="1" applyBorder="1" applyAlignment="1" applyProtection="1">
      <alignment horizontal="center"/>
      <protection locked="0"/>
    </xf>
    <xf numFmtId="43" fontId="19" fillId="3" borderId="64" xfId="3" applyFont="1" applyFill="1" applyBorder="1" applyAlignment="1" applyProtection="1">
      <alignment horizontal="center"/>
      <protection locked="0"/>
    </xf>
    <xf numFmtId="8" fontId="19" fillId="3" borderId="64" xfId="3" applyNumberFormat="1" applyFont="1" applyFill="1" applyBorder="1" applyAlignment="1" applyProtection="1">
      <alignment horizontal="center"/>
      <protection locked="0"/>
    </xf>
    <xf numFmtId="43" fontId="19" fillId="3" borderId="21" xfId="3" applyFont="1" applyFill="1" applyBorder="1" applyAlignment="1" applyProtection="1">
      <alignment horizontal="center"/>
      <protection locked="0"/>
    </xf>
    <xf numFmtId="0" fontId="19" fillId="3" borderId="17" xfId="0" applyFont="1" applyFill="1" applyBorder="1"/>
    <xf numFmtId="0" fontId="19" fillId="3" borderId="0" xfId="0" applyFont="1" applyFill="1" applyAlignment="1">
      <alignment vertical="top"/>
    </xf>
    <xf numFmtId="6" fontId="19" fillId="3" borderId="0" xfId="0" applyNumberFormat="1" applyFont="1" applyFill="1" applyAlignment="1">
      <alignment vertical="top"/>
    </xf>
    <xf numFmtId="0" fontId="19" fillId="3" borderId="17" xfId="0" applyFont="1" applyFill="1" applyBorder="1" applyAlignment="1">
      <alignment horizontal="center"/>
    </xf>
    <xf numFmtId="0" fontId="19" fillId="3" borderId="0" xfId="0" applyFont="1" applyFill="1" applyAlignment="1">
      <alignment horizontal="center"/>
    </xf>
    <xf numFmtId="0" fontId="30" fillId="3" borderId="0" xfId="0" applyFont="1" applyFill="1" applyAlignment="1">
      <alignment horizontal="center"/>
    </xf>
    <xf numFmtId="0" fontId="19" fillId="3" borderId="20" xfId="0" applyFont="1" applyFill="1" applyBorder="1"/>
    <xf numFmtId="0" fontId="19" fillId="3" borderId="21" xfId="0" applyFont="1" applyFill="1" applyBorder="1"/>
    <xf numFmtId="0" fontId="19" fillId="3" borderId="63" xfId="0" applyFont="1" applyFill="1" applyBorder="1"/>
    <xf numFmtId="0" fontId="32" fillId="0" borderId="0" xfId="0" applyFont="1" applyAlignment="1">
      <alignment horizontal="left" indent="3"/>
    </xf>
    <xf numFmtId="39" fontId="33" fillId="0" borderId="0" xfId="1" applyNumberFormat="1" applyFont="1"/>
    <xf numFmtId="9" fontId="33" fillId="0" borderId="0" xfId="20" applyFont="1"/>
    <xf numFmtId="0" fontId="10" fillId="0" borderId="0" xfId="0" applyFont="1" applyAlignment="1">
      <alignment horizontal="center"/>
    </xf>
    <xf numFmtId="0" fontId="32" fillId="0" borderId="0" xfId="19" applyFont="1" applyAlignment="1">
      <alignment wrapText="1"/>
    </xf>
    <xf numFmtId="5" fontId="10" fillId="0" borderId="14" xfId="0" applyNumberFormat="1" applyFont="1" applyBorder="1" applyProtection="1">
      <protection locked="0"/>
    </xf>
    <xf numFmtId="5" fontId="8" fillId="0" borderId="14" xfId="0" applyNumberFormat="1" applyFont="1" applyBorder="1" applyProtection="1">
      <protection locked="0"/>
    </xf>
    <xf numFmtId="0" fontId="11" fillId="2" borderId="0" xfId="0" applyFont="1" applyFill="1" applyProtection="1">
      <protection locked="0"/>
    </xf>
    <xf numFmtId="0" fontId="11" fillId="2" borderId="0" xfId="0" applyFont="1" applyFill="1" applyAlignment="1" applyProtection="1">
      <alignment horizontal="right"/>
      <protection locked="0"/>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2" fillId="0" borderId="0" xfId="0" applyFont="1" applyAlignment="1" applyProtection="1">
      <alignment horizontal="right"/>
      <protection locked="0"/>
    </xf>
    <xf numFmtId="0" fontId="12" fillId="0" borderId="45"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43" xfId="0" applyFont="1" applyBorder="1" applyAlignment="1" applyProtection="1">
      <alignment horizontal="center"/>
      <protection locked="0"/>
    </xf>
    <xf numFmtId="0" fontId="12" fillId="0" borderId="37"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33"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12" fillId="0" borderId="34" xfId="0" applyFont="1" applyBorder="1" applyAlignment="1" applyProtection="1">
      <alignment horizontal="center"/>
      <protection locked="0"/>
    </xf>
    <xf numFmtId="5" fontId="8" fillId="0" borderId="33" xfId="0" applyNumberFormat="1" applyFont="1" applyBorder="1" applyProtection="1">
      <protection locked="0"/>
    </xf>
    <xf numFmtId="5" fontId="8" fillId="0" borderId="34" xfId="0" applyNumberFormat="1" applyFont="1" applyBorder="1" applyProtection="1">
      <protection locked="0"/>
    </xf>
    <xf numFmtId="5" fontId="10" fillId="0" borderId="34" xfId="0" applyNumberFormat="1" applyFont="1" applyBorder="1" applyProtection="1">
      <protection locked="0"/>
    </xf>
    <xf numFmtId="5" fontId="8" fillId="0" borderId="5" xfId="0" applyNumberFormat="1" applyFont="1" applyBorder="1" applyProtection="1">
      <protection locked="0"/>
    </xf>
    <xf numFmtId="0" fontId="8" fillId="2" borderId="0" xfId="0" applyFont="1" applyFill="1" applyProtection="1">
      <protection locked="0"/>
    </xf>
    <xf numFmtId="0" fontId="8" fillId="2" borderId="0" xfId="0" applyFont="1" applyFill="1" applyAlignment="1" applyProtection="1">
      <alignment horizontal="right"/>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0" fontId="8" fillId="0" borderId="0" xfId="0" applyFont="1" applyAlignment="1" applyProtection="1">
      <alignment horizontal="right"/>
      <protection locked="0"/>
    </xf>
    <xf numFmtId="0" fontId="15" fillId="0" borderId="0" xfId="0" applyFont="1" applyAlignment="1" applyProtection="1">
      <alignment horizontal="center"/>
      <protection locked="0"/>
    </xf>
    <xf numFmtId="0" fontId="15" fillId="0" borderId="1" xfId="0" applyFont="1" applyBorder="1" applyAlignment="1" applyProtection="1">
      <alignment horizontal="center"/>
      <protection locked="0"/>
    </xf>
    <xf numFmtId="0" fontId="8" fillId="0" borderId="45"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43" xfId="0" applyFont="1" applyBorder="1" applyAlignment="1" applyProtection="1">
      <alignment horizontal="center"/>
      <protection locked="0"/>
    </xf>
    <xf numFmtId="0" fontId="8" fillId="0" borderId="31"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23" xfId="0" applyFont="1" applyBorder="1" applyAlignment="1" applyProtection="1">
      <alignment horizontal="center"/>
      <protection locked="0"/>
    </xf>
    <xf numFmtId="0" fontId="8" fillId="0" borderId="32" xfId="0" applyFont="1" applyBorder="1" applyAlignment="1" applyProtection="1">
      <alignment horizontal="center"/>
      <protection locked="0"/>
    </xf>
    <xf numFmtId="5" fontId="8" fillId="0" borderId="41" xfId="0" applyNumberFormat="1" applyFont="1" applyBorder="1" applyProtection="1">
      <protection locked="0"/>
    </xf>
    <xf numFmtId="5" fontId="8" fillId="0" borderId="8" xfId="0" applyNumberFormat="1" applyFont="1" applyBorder="1" applyProtection="1">
      <protection locked="0"/>
    </xf>
    <xf numFmtId="5" fontId="8" fillId="0" borderId="22" xfId="0" applyNumberFormat="1" applyFont="1" applyBorder="1" applyProtection="1">
      <protection locked="0"/>
    </xf>
    <xf numFmtId="5" fontId="8" fillId="0" borderId="42" xfId="0" applyNumberFormat="1" applyFont="1" applyBorder="1" applyProtection="1">
      <protection locked="0"/>
    </xf>
    <xf numFmtId="0" fontId="16" fillId="0" borderId="0" xfId="0" applyFont="1" applyProtection="1">
      <protection locked="0"/>
    </xf>
    <xf numFmtId="0" fontId="16" fillId="0" borderId="60" xfId="0" applyFont="1" applyBorder="1" applyProtection="1">
      <protection locked="0"/>
    </xf>
    <xf numFmtId="37" fontId="12" fillId="0" borderId="22" xfId="0" applyNumberFormat="1" applyFont="1" applyBorder="1" applyAlignment="1" applyProtection="1">
      <alignment horizontal="center"/>
      <protection locked="0"/>
    </xf>
    <xf numFmtId="37" fontId="12" fillId="5" borderId="22" xfId="0" applyNumberFormat="1" applyFont="1" applyFill="1" applyBorder="1" applyAlignment="1" applyProtection="1">
      <alignment horizontal="center"/>
      <protection locked="0"/>
    </xf>
    <xf numFmtId="37" fontId="9" fillId="0" borderId="4" xfId="0" applyNumberFormat="1" applyFont="1" applyBorder="1" applyAlignment="1" applyProtection="1">
      <alignment horizontal="right" indent="3"/>
      <protection locked="0"/>
    </xf>
    <xf numFmtId="37" fontId="9" fillId="0" borderId="6" xfId="0" applyNumberFormat="1" applyFont="1" applyBorder="1" applyAlignment="1" applyProtection="1">
      <alignment horizontal="right" indent="3"/>
      <protection locked="0"/>
    </xf>
    <xf numFmtId="37" fontId="9" fillId="5" borderId="4" xfId="0" applyNumberFormat="1" applyFont="1" applyFill="1" applyBorder="1" applyAlignment="1" applyProtection="1">
      <alignment horizontal="right" indent="3"/>
      <protection locked="0"/>
    </xf>
    <xf numFmtId="37" fontId="9" fillId="5" borderId="6" xfId="0" applyNumberFormat="1" applyFont="1" applyFill="1" applyBorder="1" applyAlignment="1" applyProtection="1">
      <alignment horizontal="right" indent="3"/>
      <protection locked="0"/>
    </xf>
    <xf numFmtId="0" fontId="9" fillId="0" borderId="34" xfId="0" applyFont="1" applyBorder="1" applyProtection="1">
      <protection locked="0"/>
    </xf>
    <xf numFmtId="5" fontId="9" fillId="0" borderId="34" xfId="0" applyNumberFormat="1" applyFont="1" applyBorder="1" applyProtection="1">
      <protection locked="0"/>
    </xf>
    <xf numFmtId="5" fontId="12" fillId="0" borderId="34" xfId="0" applyNumberFormat="1" applyFont="1" applyBorder="1" applyAlignment="1" applyProtection="1">
      <alignment horizontal="center"/>
      <protection locked="0"/>
    </xf>
    <xf numFmtId="5" fontId="12" fillId="0" borderId="34" xfId="0" applyNumberFormat="1" applyFont="1" applyBorder="1" applyProtection="1">
      <protection locked="0"/>
    </xf>
    <xf numFmtId="5" fontId="9" fillId="0" borderId="38" xfId="0" applyNumberFormat="1" applyFont="1" applyBorder="1" applyProtection="1">
      <protection locked="0"/>
    </xf>
    <xf numFmtId="2" fontId="9" fillId="0" borderId="34" xfId="0" applyNumberFormat="1" applyFont="1" applyBorder="1" applyProtection="1">
      <protection locked="0"/>
    </xf>
    <xf numFmtId="5" fontId="9" fillId="0" borderId="40" xfId="0" applyNumberFormat="1" applyFont="1" applyBorder="1" applyProtection="1">
      <protection locked="0"/>
    </xf>
    <xf numFmtId="5" fontId="12" fillId="0" borderId="36" xfId="0" applyNumberFormat="1" applyFont="1" applyBorder="1" applyProtection="1">
      <protection locked="0"/>
    </xf>
    <xf numFmtId="5" fontId="8" fillId="0" borderId="10" xfId="0" applyNumberFormat="1" applyFont="1" applyBorder="1"/>
    <xf numFmtId="5" fontId="8" fillId="0" borderId="56" xfId="0" applyNumberFormat="1" applyFont="1" applyBorder="1"/>
    <xf numFmtId="5" fontId="8" fillId="0" borderId="9" xfId="0" applyNumberFormat="1" applyFont="1" applyBorder="1"/>
    <xf numFmtId="5" fontId="8" fillId="0" borderId="8" xfId="0" applyNumberFormat="1" applyFont="1" applyBorder="1"/>
    <xf numFmtId="37" fontId="12" fillId="5" borderId="14" xfId="0" applyNumberFormat="1" applyFont="1" applyFill="1" applyBorder="1" applyAlignment="1">
      <alignment horizontal="right" indent="3"/>
    </xf>
    <xf numFmtId="37" fontId="12" fillId="5" borderId="14" xfId="0" applyNumberFormat="1" applyFont="1" applyFill="1" applyBorder="1" applyAlignment="1">
      <alignment horizontal="center"/>
    </xf>
    <xf numFmtId="5" fontId="10" fillId="0" borderId="42" xfId="0" applyNumberFormat="1" applyFont="1" applyBorder="1"/>
    <xf numFmtId="5" fontId="8" fillId="0" borderId="55" xfId="0" applyNumberFormat="1" applyFont="1" applyBorder="1"/>
    <xf numFmtId="5" fontId="8" fillId="0" borderId="57" xfId="0" applyNumberFormat="1" applyFont="1" applyBorder="1"/>
    <xf numFmtId="5" fontId="8" fillId="0" borderId="58" xfId="0" applyNumberFormat="1" applyFont="1" applyBorder="1"/>
    <xf numFmtId="5" fontId="8" fillId="0" borderId="29" xfId="0" applyNumberFormat="1" applyFont="1" applyBorder="1"/>
    <xf numFmtId="5" fontId="8" fillId="0" borderId="30" xfId="0" applyNumberFormat="1" applyFont="1" applyBorder="1"/>
    <xf numFmtId="5" fontId="8" fillId="0" borderId="35" xfId="0" applyNumberFormat="1" applyFont="1" applyBorder="1"/>
    <xf numFmtId="5" fontId="8" fillId="0" borderId="36" xfId="0" applyNumberFormat="1" applyFont="1" applyBorder="1"/>
    <xf numFmtId="5" fontId="8" fillId="0" borderId="50" xfId="0" applyNumberFormat="1" applyFont="1" applyBorder="1"/>
    <xf numFmtId="5" fontId="8" fillId="0" borderId="52" xfId="0" applyNumberFormat="1" applyFont="1" applyBorder="1"/>
    <xf numFmtId="5" fontId="8" fillId="0" borderId="51" xfId="0" applyNumberFormat="1" applyFont="1" applyBorder="1"/>
    <xf numFmtId="5" fontId="10" fillId="0" borderId="44" xfId="0" applyNumberFormat="1" applyFont="1" applyBorder="1"/>
    <xf numFmtId="0" fontId="27" fillId="0" borderId="22" xfId="0" applyFont="1" applyBorder="1" applyAlignment="1">
      <alignment horizontal="justify" vertical="center" wrapText="1"/>
    </xf>
    <xf numFmtId="0" fontId="27" fillId="0" borderId="3" xfId="0" applyFont="1" applyBorder="1" applyAlignment="1">
      <alignment horizontal="justify" vertical="center" wrapText="1"/>
    </xf>
    <xf numFmtId="0" fontId="27" fillId="0" borderId="13" xfId="0" applyFont="1" applyBorder="1" applyAlignment="1">
      <alignment horizontal="justify" vertical="center" wrapText="1"/>
    </xf>
    <xf numFmtId="0" fontId="27" fillId="0" borderId="14" xfId="0" applyFont="1" applyBorder="1" applyAlignment="1">
      <alignment horizontal="justify" vertical="center" wrapText="1"/>
    </xf>
    <xf numFmtId="0" fontId="27" fillId="0" borderId="0" xfId="0" applyFont="1" applyAlignment="1">
      <alignment horizontal="justify" vertical="center" wrapText="1"/>
    </xf>
    <xf numFmtId="0" fontId="27" fillId="0" borderId="5" xfId="0" applyFont="1" applyBorder="1" applyAlignment="1">
      <alignment horizontal="justify" vertical="center" wrapText="1"/>
    </xf>
    <xf numFmtId="0" fontId="27" fillId="0" borderId="15" xfId="0" applyFont="1" applyBorder="1" applyAlignment="1">
      <alignment horizontal="justify" vertical="center" wrapText="1"/>
    </xf>
    <xf numFmtId="0" fontId="27" fillId="0" borderId="1" xfId="0" applyFont="1" applyBorder="1" applyAlignment="1">
      <alignment horizontal="justify" vertical="center" wrapText="1"/>
    </xf>
    <xf numFmtId="0" fontId="27" fillId="0" borderId="29" xfId="0" applyFont="1" applyBorder="1" applyAlignment="1">
      <alignment horizontal="justify" vertical="center" wrapText="1"/>
    </xf>
    <xf numFmtId="165" fontId="19" fillId="3" borderId="21" xfId="0" applyNumberFormat="1" applyFont="1" applyFill="1" applyBorder="1" applyAlignment="1" applyProtection="1">
      <alignment horizontal="center"/>
      <protection locked="0"/>
    </xf>
    <xf numFmtId="0" fontId="19" fillId="3" borderId="21" xfId="0" applyFont="1" applyFill="1" applyBorder="1" applyAlignment="1">
      <alignment horizontal="center"/>
    </xf>
    <xf numFmtId="0" fontId="24" fillId="3" borderId="17" xfId="0" applyFont="1" applyFill="1" applyBorder="1" applyAlignment="1" applyProtection="1">
      <alignment horizontal="center" wrapText="1"/>
      <protection locked="0"/>
    </xf>
    <xf numFmtId="0" fontId="24" fillId="3" borderId="0" xfId="0" applyFont="1" applyFill="1" applyAlignment="1" applyProtection="1">
      <alignment horizontal="center" wrapText="1"/>
      <protection locked="0"/>
    </xf>
    <xf numFmtId="0" fontId="24" fillId="3" borderId="62" xfId="0" applyFont="1" applyFill="1" applyBorder="1" applyAlignment="1" applyProtection="1">
      <alignment horizontal="center" wrapText="1"/>
      <protection locked="0"/>
    </xf>
    <xf numFmtId="0" fontId="19" fillId="3" borderId="59" xfId="0" applyFont="1" applyFill="1" applyBorder="1" applyAlignment="1" applyProtection="1">
      <alignment horizontal="left" vertical="top" wrapText="1"/>
      <protection locked="0"/>
    </xf>
    <xf numFmtId="0" fontId="19" fillId="3" borderId="60" xfId="0" applyFont="1" applyFill="1" applyBorder="1" applyAlignment="1" applyProtection="1">
      <alignment horizontal="left" vertical="top" wrapText="1"/>
      <protection locked="0"/>
    </xf>
    <xf numFmtId="0" fontId="19" fillId="3" borderId="61" xfId="0" applyFont="1" applyFill="1" applyBorder="1" applyAlignment="1" applyProtection="1">
      <alignment horizontal="left" vertical="top" wrapText="1"/>
      <protection locked="0"/>
    </xf>
    <xf numFmtId="0" fontId="19" fillId="3" borderId="17" xfId="0" applyFont="1" applyFill="1" applyBorder="1" applyAlignment="1" applyProtection="1">
      <alignment horizontal="left" vertical="top" wrapText="1"/>
      <protection locked="0"/>
    </xf>
    <xf numFmtId="0" fontId="19" fillId="3" borderId="0" xfId="0" applyFont="1" applyFill="1" applyAlignment="1" applyProtection="1">
      <alignment horizontal="left" vertical="top" wrapText="1"/>
      <protection locked="0"/>
    </xf>
    <xf numFmtId="0" fontId="19" fillId="3" borderId="62" xfId="0" applyFont="1" applyFill="1" applyBorder="1" applyAlignment="1" applyProtection="1">
      <alignment horizontal="left" vertical="top" wrapText="1"/>
      <protection locked="0"/>
    </xf>
    <xf numFmtId="0" fontId="19" fillId="3" borderId="20" xfId="0" applyFont="1" applyFill="1" applyBorder="1" applyAlignment="1" applyProtection="1">
      <alignment horizontal="left" vertical="top" wrapText="1"/>
      <protection locked="0"/>
    </xf>
    <xf numFmtId="0" fontId="19" fillId="3" borderId="21" xfId="0" applyFont="1" applyFill="1" applyBorder="1" applyAlignment="1" applyProtection="1">
      <alignment horizontal="left" vertical="top" wrapText="1"/>
      <protection locked="0"/>
    </xf>
    <xf numFmtId="0" fontId="19" fillId="3" borderId="63" xfId="0" applyFont="1" applyFill="1" applyBorder="1" applyAlignment="1" applyProtection="1">
      <alignment horizontal="left" vertical="top" wrapText="1"/>
      <protection locked="0"/>
    </xf>
    <xf numFmtId="0" fontId="12" fillId="0" borderId="0" xfId="0" applyFont="1" applyAlignment="1">
      <alignment horizontal="right"/>
    </xf>
    <xf numFmtId="0" fontId="12" fillId="0" borderId="0" xfId="0" applyFont="1" applyAlignment="1">
      <alignment horizontal="left"/>
    </xf>
    <xf numFmtId="0" fontId="12" fillId="0" borderId="1" xfId="0" applyFont="1" applyBorder="1" applyAlignment="1">
      <alignment horizontal="center"/>
    </xf>
    <xf numFmtId="0" fontId="12" fillId="0" borderId="3" xfId="0" applyFont="1" applyBorder="1" applyAlignment="1">
      <alignment horizontal="left"/>
    </xf>
    <xf numFmtId="0" fontId="11" fillId="0" borderId="7" xfId="0" applyFont="1" applyBorder="1" applyAlignment="1">
      <alignment horizontal="center"/>
    </xf>
    <xf numFmtId="0" fontId="16" fillId="0" borderId="0" xfId="0" applyFont="1" applyAlignment="1">
      <alignment horizontal="left"/>
    </xf>
    <xf numFmtId="0" fontId="12" fillId="0" borderId="66" xfId="0" applyFont="1" applyBorder="1" applyAlignment="1">
      <alignment horizontal="center"/>
    </xf>
    <xf numFmtId="0" fontId="12" fillId="0" borderId="67" xfId="0" applyFont="1" applyBorder="1" applyAlignment="1">
      <alignment horizontal="center"/>
    </xf>
    <xf numFmtId="0" fontId="12" fillId="0" borderId="68" xfId="0" applyFont="1" applyBorder="1" applyAlignment="1">
      <alignment horizontal="center"/>
    </xf>
    <xf numFmtId="0" fontId="26" fillId="0" borderId="22" xfId="0" applyFont="1" applyBorder="1" applyAlignment="1">
      <alignment horizontal="left"/>
    </xf>
    <xf numFmtId="0" fontId="26" fillId="0" borderId="3" xfId="0" applyFont="1" applyBorder="1" applyAlignment="1">
      <alignment horizontal="left"/>
    </xf>
    <xf numFmtId="0" fontId="11" fillId="0" borderId="0" xfId="0" applyFont="1" applyAlignment="1">
      <alignment horizontal="left"/>
    </xf>
    <xf numFmtId="0" fontId="11" fillId="2" borderId="0" xfId="0" applyFont="1" applyFill="1" applyAlignment="1">
      <alignment horizontal="left"/>
    </xf>
    <xf numFmtId="0" fontId="26" fillId="0" borderId="14" xfId="0" applyFont="1" applyBorder="1" applyAlignment="1">
      <alignment horizontal="left"/>
    </xf>
    <xf numFmtId="0" fontId="26" fillId="0" borderId="0" xfId="0" applyFont="1" applyAlignment="1">
      <alignment horizontal="left"/>
    </xf>
    <xf numFmtId="0" fontId="12" fillId="0" borderId="22" xfId="0" applyFont="1" applyBorder="1" applyAlignment="1">
      <alignment horizontal="left"/>
    </xf>
    <xf numFmtId="0" fontId="9" fillId="0" borderId="22" xfId="0" applyFont="1" applyBorder="1" applyAlignment="1">
      <alignment horizontal="left"/>
    </xf>
    <xf numFmtId="0" fontId="9" fillId="0" borderId="3" xfId="0" applyFont="1" applyBorder="1" applyAlignment="1">
      <alignment horizontal="left"/>
    </xf>
    <xf numFmtId="0" fontId="9" fillId="0" borderId="15" xfId="0" applyFont="1" applyBorder="1" applyAlignment="1">
      <alignment horizontal="left"/>
    </xf>
    <xf numFmtId="0" fontId="9" fillId="0" borderId="1" xfId="0" applyFont="1" applyBorder="1" applyAlignment="1">
      <alignment horizontal="left"/>
    </xf>
    <xf numFmtId="0" fontId="9" fillId="0" borderId="14" xfId="0" applyFont="1" applyBorder="1" applyAlignment="1">
      <alignment horizontal="left"/>
    </xf>
    <xf numFmtId="0" fontId="9" fillId="0" borderId="44" xfId="0" applyFont="1" applyBorder="1" applyAlignment="1">
      <alignment horizontal="left"/>
    </xf>
    <xf numFmtId="0" fontId="13" fillId="0" borderId="15" xfId="0" applyFont="1" applyBorder="1" applyAlignment="1">
      <alignment horizontal="left"/>
    </xf>
    <xf numFmtId="0" fontId="13" fillId="0" borderId="1" xfId="0" applyFont="1" applyBorder="1" applyAlignment="1">
      <alignment horizontal="left"/>
    </xf>
    <xf numFmtId="0" fontId="13" fillId="0" borderId="23" xfId="0" applyFont="1" applyBorder="1" applyAlignment="1">
      <alignment horizontal="left"/>
    </xf>
    <xf numFmtId="0" fontId="13" fillId="0" borderId="12" xfId="0" applyFont="1" applyBorder="1" applyAlignment="1">
      <alignment horizontal="left"/>
    </xf>
    <xf numFmtId="0" fontId="12" fillId="0" borderId="23" xfId="0" applyFont="1" applyBorder="1" applyAlignment="1">
      <alignment horizontal="left"/>
    </xf>
    <xf numFmtId="0" fontId="12" fillId="0" borderId="12" xfId="0" applyFont="1" applyBorder="1" applyAlignment="1">
      <alignment horizontal="left"/>
    </xf>
    <xf numFmtId="0" fontId="8" fillId="0" borderId="69"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70" xfId="0" applyFont="1" applyBorder="1" applyAlignment="1" applyProtection="1">
      <alignment horizontal="center"/>
      <protection locked="0"/>
    </xf>
    <xf numFmtId="0" fontId="8" fillId="0" borderId="48" xfId="0" applyFont="1" applyBorder="1" applyAlignment="1" applyProtection="1">
      <alignment horizontal="center"/>
      <protection locked="0"/>
    </xf>
    <xf numFmtId="0" fontId="8" fillId="0" borderId="0" xfId="0" applyFont="1" applyAlignment="1" applyProtection="1">
      <alignment horizontal="center"/>
      <protection locked="0"/>
    </xf>
    <xf numFmtId="0" fontId="8" fillId="0" borderId="44" xfId="0" applyFont="1" applyBorder="1" applyAlignment="1" applyProtection="1">
      <alignment horizontal="center"/>
      <protection locked="0"/>
    </xf>
    <xf numFmtId="0" fontId="12" fillId="0" borderId="17" xfId="0" applyFont="1" applyBorder="1" applyAlignment="1">
      <alignment horizontal="right"/>
    </xf>
    <xf numFmtId="0" fontId="12" fillId="0" borderId="48" xfId="0" applyFont="1" applyBorder="1" applyAlignment="1" applyProtection="1">
      <alignment horizontal="center"/>
      <protection locked="0"/>
    </xf>
    <xf numFmtId="0" fontId="12" fillId="0" borderId="0" xfId="0" applyFont="1" applyAlignment="1" applyProtection="1">
      <alignment horizontal="center"/>
      <protection locked="0"/>
    </xf>
    <xf numFmtId="0" fontId="12" fillId="0" borderId="44" xfId="0" applyFont="1" applyBorder="1" applyAlignment="1" applyProtection="1">
      <alignment horizontal="center"/>
      <protection locked="0"/>
    </xf>
    <xf numFmtId="0" fontId="12" fillId="0" borderId="45" xfId="0" applyFont="1" applyBorder="1" applyAlignment="1">
      <alignment horizontal="center"/>
    </xf>
    <xf numFmtId="0" fontId="12" fillId="0" borderId="3" xfId="0" applyFont="1" applyBorder="1" applyAlignment="1">
      <alignment horizontal="center"/>
    </xf>
    <xf numFmtId="0" fontId="12" fillId="0" borderId="43" xfId="0" applyFont="1" applyBorder="1" applyAlignment="1">
      <alignment horizontal="center"/>
    </xf>
    <xf numFmtId="0" fontId="12" fillId="0" borderId="69" xfId="0" applyFont="1" applyBorder="1" applyAlignment="1">
      <alignment horizontal="center"/>
    </xf>
    <xf numFmtId="0" fontId="12" fillId="0" borderId="70" xfId="0" applyFont="1" applyBorder="1" applyAlignment="1">
      <alignment horizontal="center"/>
    </xf>
    <xf numFmtId="0" fontId="12" fillId="0" borderId="69" xfId="0" quotePrefix="1" applyFont="1" applyBorder="1" applyAlignment="1">
      <alignment horizontal="center"/>
    </xf>
    <xf numFmtId="0" fontId="12" fillId="4" borderId="23" xfId="0" applyFont="1" applyFill="1" applyBorder="1" applyAlignment="1" applyProtection="1">
      <alignment horizontal="center"/>
      <protection locked="0"/>
    </xf>
    <xf numFmtId="0" fontId="12" fillId="4" borderId="12" xfId="0" applyFont="1" applyFill="1" applyBorder="1" applyAlignment="1" applyProtection="1">
      <alignment horizontal="center"/>
      <protection locked="0"/>
    </xf>
    <xf numFmtId="0" fontId="12" fillId="4" borderId="65" xfId="0" applyFont="1" applyFill="1" applyBorder="1" applyAlignment="1" applyProtection="1">
      <alignment horizontal="center"/>
      <protection locked="0"/>
    </xf>
    <xf numFmtId="0" fontId="12" fillId="0" borderId="1" xfId="0" applyFont="1" applyBorder="1" applyAlignment="1" applyProtection="1">
      <alignment horizontal="center"/>
      <protection locked="0"/>
    </xf>
    <xf numFmtId="0" fontId="12" fillId="4" borderId="72" xfId="0" applyFont="1" applyFill="1" applyBorder="1" applyAlignment="1" applyProtection="1">
      <alignment horizontal="center"/>
      <protection locked="0"/>
    </xf>
    <xf numFmtId="0" fontId="12" fillId="4" borderId="71" xfId="0" applyFont="1" applyFill="1" applyBorder="1" applyAlignment="1" applyProtection="1">
      <alignment horizontal="center"/>
      <protection locked="0"/>
    </xf>
    <xf numFmtId="0" fontId="12" fillId="0" borderId="29" xfId="0" applyFont="1" applyBorder="1" applyAlignment="1">
      <alignment horizontal="center"/>
    </xf>
    <xf numFmtId="0" fontId="12" fillId="0" borderId="6" xfId="0" applyFont="1" applyBorder="1" applyAlignment="1">
      <alignment horizontal="center"/>
    </xf>
    <xf numFmtId="0" fontId="12" fillId="0" borderId="15" xfId="0" applyFont="1" applyBorder="1" applyAlignment="1">
      <alignment horizontal="center"/>
    </xf>
    <xf numFmtId="0" fontId="12" fillId="0" borderId="7" xfId="0" applyFont="1" applyBorder="1" applyAlignment="1">
      <alignment horizontal="center"/>
    </xf>
    <xf numFmtId="0" fontId="12" fillId="0" borderId="0" xfId="0" applyFont="1" applyAlignment="1">
      <alignment horizontal="center"/>
    </xf>
    <xf numFmtId="0" fontId="12" fillId="0" borderId="23" xfId="0" applyFont="1" applyBorder="1" applyAlignment="1">
      <alignment horizontal="center"/>
    </xf>
    <xf numFmtId="0" fontId="12" fillId="0" borderId="27" xfId="0" applyFont="1" applyBorder="1" applyAlignment="1">
      <alignment horizontal="center"/>
    </xf>
  </cellXfs>
  <cellStyles count="21">
    <cellStyle name="Comma" xfId="1" builtinId="3"/>
    <cellStyle name="Comma 2" xfId="2" xr:uid="{00000000-0005-0000-0000-000001000000}"/>
    <cellStyle name="Comma 3" xfId="3" xr:uid="{00000000-0005-0000-0000-000002000000}"/>
    <cellStyle name="Currency" xfId="4" builtinId="4"/>
    <cellStyle name="Currency 2" xfId="5" xr:uid="{00000000-0005-0000-0000-000004000000}"/>
    <cellStyle name="Currency 3" xfId="6" xr:uid="{00000000-0005-0000-0000-000005000000}"/>
    <cellStyle name="Currency 4" xfId="7" xr:uid="{00000000-0005-0000-0000-000006000000}"/>
    <cellStyle name="Normal" xfId="0" builtinId="0"/>
    <cellStyle name="Normal 2" xfId="8" xr:uid="{00000000-0005-0000-0000-000008000000}"/>
    <cellStyle name="Normal 2 2" xfId="9" xr:uid="{00000000-0005-0000-0000-000009000000}"/>
    <cellStyle name="Normal 3" xfId="10" xr:uid="{00000000-0005-0000-0000-00000A000000}"/>
    <cellStyle name="Normal 3 2" xfId="11" xr:uid="{00000000-0005-0000-0000-00000B000000}"/>
    <cellStyle name="Normal 3 3" xfId="12" xr:uid="{00000000-0005-0000-0000-00000C000000}"/>
    <cellStyle name="Normal 4" xfId="13" xr:uid="{00000000-0005-0000-0000-00000D000000}"/>
    <cellStyle name="Normal 4 2" xfId="14" xr:uid="{00000000-0005-0000-0000-00000E000000}"/>
    <cellStyle name="Normal 5" xfId="15" xr:uid="{00000000-0005-0000-0000-00000F000000}"/>
    <cellStyle name="Normal 6" xfId="16" xr:uid="{00000000-0005-0000-0000-000010000000}"/>
    <cellStyle name="Normal 7" xfId="17" xr:uid="{00000000-0005-0000-0000-000011000000}"/>
    <cellStyle name="Normal 8" xfId="19" xr:uid="{00000000-0005-0000-0000-000012000000}"/>
    <cellStyle name="Percent" xfId="20" builtinId="5"/>
    <cellStyle name="Percent 2" xfId="18" xr:uid="{00000000-0005-0000-0000-000014000000}"/>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fis/BUDGET%202004/BudFORMA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DGET%202004/BudFORMA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FFIDAVIT"/>
      <sheetName val="A"/>
      <sheetName val="B"/>
      <sheetName val="C"/>
      <sheetName val="D"/>
      <sheetName val="E"/>
      <sheetName val="F"/>
      <sheetName val="RSI"/>
      <sheetName val="CHECKLIST"/>
      <sheetName val="FY 09-10 Salaries"/>
      <sheetName val="Categories"/>
      <sheetName val="09-10 Salary Sche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FFIDAVIT"/>
      <sheetName val="A"/>
      <sheetName val="B"/>
      <sheetName val="C"/>
      <sheetName val="D"/>
      <sheetName val="E"/>
      <sheetName val="F"/>
      <sheetName val="RSI"/>
      <sheetName val="CHECKLIST"/>
      <sheetName val="FY 09-10 Salaries"/>
      <sheetName val="Categories"/>
      <sheetName val="09-10 Salary Sche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2"/>
  <sheetViews>
    <sheetView workbookViewId="0"/>
  </sheetViews>
  <sheetFormatPr baseColWidth="10" defaultColWidth="9.1640625" defaultRowHeight="14" x14ac:dyDescent="0.2"/>
  <cols>
    <col min="1" max="2" width="9.1640625" style="100"/>
    <col min="3" max="3" width="13.5" style="100" customWidth="1"/>
    <col min="4" max="4" width="14" style="100" bestFit="1" customWidth="1"/>
    <col min="5" max="5" width="7.33203125" style="100" customWidth="1"/>
    <col min="6" max="6" width="23.5" style="100" customWidth="1"/>
    <col min="7" max="7" width="9.1640625" style="100"/>
    <col min="8" max="8" width="9.33203125" style="100" bestFit="1" customWidth="1"/>
    <col min="9" max="9" width="9.1640625" style="100"/>
    <col min="10" max="10" width="10.1640625" style="100" bestFit="1" customWidth="1"/>
    <col min="11" max="16384" width="9.1640625" style="100"/>
  </cols>
  <sheetData>
    <row r="1" spans="1:12" x14ac:dyDescent="0.2">
      <c r="A1" s="97"/>
      <c r="B1" s="98"/>
      <c r="C1" s="98"/>
      <c r="D1" s="98"/>
      <c r="E1" s="98"/>
      <c r="F1" s="98"/>
      <c r="G1" s="98"/>
      <c r="H1" s="98"/>
      <c r="I1" s="98"/>
      <c r="J1" s="98"/>
      <c r="K1" s="98"/>
      <c r="L1" s="99"/>
    </row>
    <row r="2" spans="1:12" ht="31" x14ac:dyDescent="0.35">
      <c r="A2" s="394" t="s">
        <v>374</v>
      </c>
      <c r="B2" s="395"/>
      <c r="C2" s="395"/>
      <c r="D2" s="395"/>
      <c r="E2" s="395"/>
      <c r="F2" s="395"/>
      <c r="G2" s="395"/>
      <c r="H2" s="395"/>
      <c r="I2" s="395"/>
      <c r="J2" s="395"/>
      <c r="K2" s="395"/>
      <c r="L2" s="396"/>
    </row>
    <row r="3" spans="1:12" ht="24" x14ac:dyDescent="0.3">
      <c r="A3" s="101"/>
      <c r="B3" s="102"/>
      <c r="C3" s="102"/>
      <c r="D3" s="102"/>
      <c r="E3" s="102"/>
      <c r="F3" s="103" t="s">
        <v>417</v>
      </c>
      <c r="G3" s="102"/>
      <c r="H3" s="102"/>
      <c r="I3" s="102"/>
      <c r="J3" s="102"/>
      <c r="K3" s="102"/>
      <c r="L3" s="104"/>
    </row>
    <row r="4" spans="1:12" ht="25" thickBot="1" x14ac:dyDescent="0.35">
      <c r="A4" s="101"/>
      <c r="B4" s="102"/>
      <c r="C4" s="102"/>
      <c r="D4" s="102"/>
      <c r="E4" s="102"/>
      <c r="F4" s="103" t="s">
        <v>357</v>
      </c>
      <c r="G4" s="102"/>
      <c r="H4" s="105">
        <v>1</v>
      </c>
      <c r="I4" s="102"/>
      <c r="J4" s="102"/>
      <c r="K4" s="102"/>
      <c r="L4" s="104"/>
    </row>
    <row r="5" spans="1:12" ht="24" x14ac:dyDescent="0.3">
      <c r="A5" s="101"/>
      <c r="B5" s="102"/>
      <c r="C5" s="102"/>
      <c r="D5" s="102"/>
      <c r="E5" s="102"/>
      <c r="F5" s="103" t="s">
        <v>132</v>
      </c>
      <c r="G5" s="102"/>
      <c r="H5" s="102"/>
      <c r="I5" s="102"/>
      <c r="J5" s="102"/>
      <c r="K5" s="102"/>
      <c r="L5" s="104"/>
    </row>
    <row r="6" spans="1:12" x14ac:dyDescent="0.2">
      <c r="A6" s="101"/>
      <c r="B6" s="102"/>
      <c r="C6" s="102"/>
      <c r="D6" s="102"/>
      <c r="E6" s="102"/>
      <c r="F6" s="102"/>
      <c r="G6" s="102"/>
      <c r="H6" s="102"/>
      <c r="I6" s="102"/>
      <c r="J6" s="102"/>
      <c r="K6" s="102"/>
      <c r="L6" s="104"/>
    </row>
    <row r="7" spans="1:12" ht="18" customHeight="1" thickBot="1" x14ac:dyDescent="0.25">
      <c r="A7" s="106" t="s">
        <v>310</v>
      </c>
      <c r="B7" s="289"/>
      <c r="C7" s="289"/>
      <c r="D7" s="289"/>
      <c r="E7" s="289"/>
      <c r="F7" s="107" t="s">
        <v>317</v>
      </c>
      <c r="G7" s="290"/>
      <c r="H7" s="290"/>
      <c r="I7" s="290"/>
      <c r="J7" s="290"/>
      <c r="K7" s="290"/>
      <c r="L7" s="291"/>
    </row>
    <row r="8" spans="1:12" ht="16" thickBot="1" x14ac:dyDescent="0.25">
      <c r="A8" s="292" t="s">
        <v>311</v>
      </c>
      <c r="B8" s="290"/>
      <c r="C8" s="290"/>
      <c r="D8" s="293"/>
      <c r="E8" s="290"/>
      <c r="F8" s="397"/>
      <c r="G8" s="398"/>
      <c r="H8" s="398"/>
      <c r="I8" s="398"/>
      <c r="J8" s="398"/>
      <c r="K8" s="399"/>
      <c r="L8" s="291"/>
    </row>
    <row r="9" spans="1:12" ht="16" thickBot="1" x14ac:dyDescent="0.25">
      <c r="A9" s="292" t="s">
        <v>312</v>
      </c>
      <c r="B9" s="290"/>
      <c r="C9" s="290"/>
      <c r="D9" s="294"/>
      <c r="E9" s="290"/>
      <c r="F9" s="400"/>
      <c r="G9" s="401"/>
      <c r="H9" s="401"/>
      <c r="I9" s="401"/>
      <c r="J9" s="401"/>
      <c r="K9" s="402"/>
      <c r="L9" s="291"/>
    </row>
    <row r="10" spans="1:12" ht="16" thickBot="1" x14ac:dyDescent="0.25">
      <c r="A10" s="292" t="s">
        <v>313</v>
      </c>
      <c r="B10" s="290"/>
      <c r="C10" s="290"/>
      <c r="D10" s="295"/>
      <c r="E10" s="290"/>
      <c r="F10" s="400"/>
      <c r="G10" s="401"/>
      <c r="H10" s="401"/>
      <c r="I10" s="401"/>
      <c r="J10" s="401"/>
      <c r="K10" s="402"/>
      <c r="L10" s="291"/>
    </row>
    <row r="11" spans="1:12" ht="16" thickBot="1" x14ac:dyDescent="0.25">
      <c r="A11" s="292" t="s">
        <v>316</v>
      </c>
      <c r="B11" s="290"/>
      <c r="C11" s="290"/>
      <c r="D11" s="294"/>
      <c r="E11" s="290"/>
      <c r="F11" s="400"/>
      <c r="G11" s="401"/>
      <c r="H11" s="401"/>
      <c r="I11" s="401"/>
      <c r="J11" s="401"/>
      <c r="K11" s="402"/>
      <c r="L11" s="291"/>
    </row>
    <row r="12" spans="1:12" ht="16" thickBot="1" x14ac:dyDescent="0.25">
      <c r="A12" s="292" t="s">
        <v>315</v>
      </c>
      <c r="B12" s="290"/>
      <c r="C12" s="290"/>
      <c r="D12" s="294"/>
      <c r="E12" s="290"/>
      <c r="F12" s="400"/>
      <c r="G12" s="401"/>
      <c r="H12" s="401"/>
      <c r="I12" s="401"/>
      <c r="J12" s="401"/>
      <c r="K12" s="402"/>
      <c r="L12" s="291"/>
    </row>
    <row r="13" spans="1:12" ht="16" thickBot="1" x14ac:dyDescent="0.25">
      <c r="A13" s="292" t="s">
        <v>314</v>
      </c>
      <c r="B13" s="290"/>
      <c r="C13" s="290"/>
      <c r="D13" s="296"/>
      <c r="E13" s="290"/>
      <c r="F13" s="400"/>
      <c r="G13" s="401"/>
      <c r="H13" s="401"/>
      <c r="I13" s="401"/>
      <c r="J13" s="401"/>
      <c r="K13" s="402"/>
      <c r="L13" s="291"/>
    </row>
    <row r="14" spans="1:12" ht="15" x14ac:dyDescent="0.2">
      <c r="A14" s="297"/>
      <c r="B14" s="290"/>
      <c r="C14" s="290"/>
      <c r="D14" s="290"/>
      <c r="E14" s="290"/>
      <c r="F14" s="400"/>
      <c r="G14" s="401"/>
      <c r="H14" s="401"/>
      <c r="I14" s="401"/>
      <c r="J14" s="401"/>
      <c r="K14" s="402"/>
      <c r="L14" s="291"/>
    </row>
    <row r="15" spans="1:12" ht="15" x14ac:dyDescent="0.2">
      <c r="A15" s="297"/>
      <c r="B15" s="290"/>
      <c r="C15" s="290"/>
      <c r="D15" s="290"/>
      <c r="E15" s="290"/>
      <c r="F15" s="400"/>
      <c r="G15" s="401"/>
      <c r="H15" s="401"/>
      <c r="I15" s="401"/>
      <c r="J15" s="401"/>
      <c r="K15" s="402"/>
      <c r="L15" s="291"/>
    </row>
    <row r="16" spans="1:12" ht="15" x14ac:dyDescent="0.2">
      <c r="A16" s="297"/>
      <c r="B16" s="290"/>
      <c r="C16" s="290"/>
      <c r="D16" s="290"/>
      <c r="E16" s="290"/>
      <c r="F16" s="400"/>
      <c r="G16" s="401"/>
      <c r="H16" s="401"/>
      <c r="I16" s="401"/>
      <c r="J16" s="401"/>
      <c r="K16" s="402"/>
      <c r="L16" s="291"/>
    </row>
    <row r="17" spans="1:12" ht="15" x14ac:dyDescent="0.2">
      <c r="A17" s="297"/>
      <c r="B17" s="290"/>
      <c r="C17" s="290"/>
      <c r="D17" s="290"/>
      <c r="E17" s="290"/>
      <c r="F17" s="400"/>
      <c r="G17" s="401"/>
      <c r="H17" s="401"/>
      <c r="I17" s="401"/>
      <c r="J17" s="401"/>
      <c r="K17" s="402"/>
      <c r="L17" s="291"/>
    </row>
    <row r="18" spans="1:12" ht="15" x14ac:dyDescent="0.2">
      <c r="A18" s="297"/>
      <c r="B18" s="290"/>
      <c r="C18" s="290"/>
      <c r="D18" s="290"/>
      <c r="E18" s="290"/>
      <c r="F18" s="400"/>
      <c r="G18" s="401"/>
      <c r="H18" s="401"/>
      <c r="I18" s="401"/>
      <c r="J18" s="401"/>
      <c r="K18" s="402"/>
      <c r="L18" s="291"/>
    </row>
    <row r="19" spans="1:12" ht="16" thickBot="1" x14ac:dyDescent="0.25">
      <c r="A19" s="297"/>
      <c r="B19" s="290"/>
      <c r="C19" s="290"/>
      <c r="D19" s="290"/>
      <c r="E19" s="290"/>
      <c r="F19" s="403"/>
      <c r="G19" s="404"/>
      <c r="H19" s="404"/>
      <c r="I19" s="404"/>
      <c r="J19" s="404"/>
      <c r="K19" s="405"/>
      <c r="L19" s="291"/>
    </row>
    <row r="20" spans="1:12" ht="15" x14ac:dyDescent="0.2">
      <c r="A20" s="297"/>
      <c r="B20" s="290"/>
      <c r="C20" s="290"/>
      <c r="D20" s="290"/>
      <c r="E20" s="290"/>
      <c r="F20" s="298"/>
      <c r="G20" s="298"/>
      <c r="H20" s="298"/>
      <c r="I20" s="298"/>
      <c r="J20" s="299"/>
      <c r="K20" s="290"/>
      <c r="L20" s="291"/>
    </row>
    <row r="21" spans="1:12" ht="15" customHeight="1" x14ac:dyDescent="0.2">
      <c r="A21" s="297"/>
      <c r="B21" s="383" t="s">
        <v>418</v>
      </c>
      <c r="C21" s="384"/>
      <c r="D21" s="384"/>
      <c r="E21" s="384"/>
      <c r="F21" s="384"/>
      <c r="G21" s="384"/>
      <c r="H21" s="384"/>
      <c r="I21" s="384"/>
      <c r="J21" s="384"/>
      <c r="K21" s="385"/>
      <c r="L21" s="291"/>
    </row>
    <row r="22" spans="1:12" ht="15" x14ac:dyDescent="0.2">
      <c r="A22" s="297"/>
      <c r="B22" s="386"/>
      <c r="C22" s="387"/>
      <c r="D22" s="387"/>
      <c r="E22" s="387"/>
      <c r="F22" s="387"/>
      <c r="G22" s="387"/>
      <c r="H22" s="387"/>
      <c r="I22" s="387"/>
      <c r="J22" s="387"/>
      <c r="K22" s="388"/>
      <c r="L22" s="291"/>
    </row>
    <row r="23" spans="1:12" ht="15" x14ac:dyDescent="0.2">
      <c r="A23" s="297"/>
      <c r="B23" s="386"/>
      <c r="C23" s="387"/>
      <c r="D23" s="387"/>
      <c r="E23" s="387"/>
      <c r="F23" s="387"/>
      <c r="G23" s="387"/>
      <c r="H23" s="387"/>
      <c r="I23" s="387"/>
      <c r="J23" s="387"/>
      <c r="K23" s="388"/>
      <c r="L23" s="291"/>
    </row>
    <row r="24" spans="1:12" ht="15" x14ac:dyDescent="0.2">
      <c r="A24" s="297"/>
      <c r="B24" s="386"/>
      <c r="C24" s="387"/>
      <c r="D24" s="387"/>
      <c r="E24" s="387"/>
      <c r="F24" s="387"/>
      <c r="G24" s="387"/>
      <c r="H24" s="387"/>
      <c r="I24" s="387"/>
      <c r="J24" s="387"/>
      <c r="K24" s="388"/>
      <c r="L24" s="291"/>
    </row>
    <row r="25" spans="1:12" ht="15" x14ac:dyDescent="0.2">
      <c r="A25" s="297"/>
      <c r="B25" s="389"/>
      <c r="C25" s="390"/>
      <c r="D25" s="390"/>
      <c r="E25" s="390"/>
      <c r="F25" s="390"/>
      <c r="G25" s="390"/>
      <c r="H25" s="390"/>
      <c r="I25" s="390"/>
      <c r="J25" s="390"/>
      <c r="K25" s="391"/>
      <c r="L25" s="291"/>
    </row>
    <row r="26" spans="1:12" ht="15" x14ac:dyDescent="0.2">
      <c r="A26" s="297"/>
      <c r="B26" s="290"/>
      <c r="C26" s="290"/>
      <c r="D26" s="290"/>
      <c r="E26" s="290"/>
      <c r="F26" s="290"/>
      <c r="G26" s="290"/>
      <c r="H26" s="290"/>
      <c r="I26" s="290"/>
      <c r="J26" s="290"/>
      <c r="K26" s="290"/>
      <c r="L26" s="291"/>
    </row>
    <row r="27" spans="1:12" ht="15" x14ac:dyDescent="0.2">
      <c r="A27" s="297"/>
      <c r="B27" s="290"/>
      <c r="C27" s="290"/>
      <c r="D27" s="290"/>
      <c r="E27" s="290"/>
      <c r="F27" s="290"/>
      <c r="G27" s="290"/>
      <c r="H27" s="290"/>
      <c r="I27" s="290"/>
      <c r="J27" s="290"/>
      <c r="K27" s="290"/>
      <c r="L27" s="291"/>
    </row>
    <row r="28" spans="1:12" ht="44.25" customHeight="1" thickBot="1" x14ac:dyDescent="0.25">
      <c r="A28" s="300"/>
      <c r="B28" s="392"/>
      <c r="C28" s="392"/>
      <c r="D28" s="392"/>
      <c r="E28" s="301"/>
      <c r="F28" s="290"/>
      <c r="G28" s="393"/>
      <c r="H28" s="393"/>
      <c r="I28" s="393"/>
      <c r="J28" s="393"/>
      <c r="K28" s="393"/>
      <c r="L28" s="291"/>
    </row>
    <row r="29" spans="1:12" ht="15" x14ac:dyDescent="0.2">
      <c r="A29" s="297"/>
      <c r="B29" s="290"/>
      <c r="C29" s="302" t="s">
        <v>358</v>
      </c>
      <c r="D29" s="290"/>
      <c r="E29" s="290"/>
      <c r="F29" s="290"/>
      <c r="G29" s="290"/>
      <c r="H29" s="290"/>
      <c r="I29" s="302" t="s">
        <v>133</v>
      </c>
      <c r="J29" s="290"/>
      <c r="K29" s="290"/>
      <c r="L29" s="291"/>
    </row>
    <row r="30" spans="1:12" ht="17.25" customHeight="1" x14ac:dyDescent="0.2">
      <c r="A30" s="297"/>
      <c r="B30" s="290"/>
      <c r="C30" s="290"/>
      <c r="D30" s="290"/>
      <c r="E30" s="290"/>
      <c r="F30" s="290"/>
      <c r="G30" s="290"/>
      <c r="H30" s="290"/>
      <c r="I30" s="290"/>
      <c r="J30" s="290"/>
      <c r="K30" s="290"/>
      <c r="L30" s="291"/>
    </row>
    <row r="31" spans="1:12" ht="15" x14ac:dyDescent="0.2">
      <c r="A31" s="297"/>
      <c r="B31" s="290"/>
      <c r="C31" s="302"/>
      <c r="D31" s="290"/>
      <c r="E31" s="290"/>
      <c r="F31" s="290"/>
      <c r="G31" s="290"/>
      <c r="H31" s="290"/>
      <c r="I31" s="302"/>
      <c r="J31" s="290"/>
      <c r="K31" s="290"/>
      <c r="L31" s="291"/>
    </row>
    <row r="32" spans="1:12" ht="16" thickBot="1" x14ac:dyDescent="0.25">
      <c r="A32" s="303"/>
      <c r="B32" s="304"/>
      <c r="C32" s="304"/>
      <c r="D32" s="304"/>
      <c r="E32" s="304"/>
      <c r="F32" s="304"/>
      <c r="G32" s="304"/>
      <c r="H32" s="304"/>
      <c r="I32" s="304"/>
      <c r="J32" s="304"/>
      <c r="K32" s="304"/>
      <c r="L32" s="305"/>
    </row>
  </sheetData>
  <sheetProtection sheet="1" selectLockedCells="1"/>
  <mergeCells count="16">
    <mergeCell ref="B21:K25"/>
    <mergeCell ref="B28:D28"/>
    <mergeCell ref="G28:K28"/>
    <mergeCell ref="A2:L2"/>
    <mergeCell ref="F8:K8"/>
    <mergeCell ref="F9:K9"/>
    <mergeCell ref="F10:K10"/>
    <mergeCell ref="F11:K11"/>
    <mergeCell ref="F12:K12"/>
    <mergeCell ref="F19:K19"/>
    <mergeCell ref="F13:K13"/>
    <mergeCell ref="F14:K14"/>
    <mergeCell ref="F15:K15"/>
    <mergeCell ref="F16:K16"/>
    <mergeCell ref="F17:K17"/>
    <mergeCell ref="F18:K18"/>
  </mergeCells>
  <phoneticPr fontId="2" type="noConversion"/>
  <printOptions horizontalCentered="1"/>
  <pageMargins left="0.5" right="0.5" top="0.5" bottom="0.5" header="0.6" footer="0.6"/>
  <pageSetup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47"/>
  <sheetViews>
    <sheetView workbookViewId="0"/>
  </sheetViews>
  <sheetFormatPr baseColWidth="10" defaultColWidth="9.1640625" defaultRowHeight="12" x14ac:dyDescent="0.15"/>
  <cols>
    <col min="1" max="1" width="6.5" style="73" customWidth="1"/>
    <col min="2" max="2" width="23.5" style="73" bestFit="1" customWidth="1"/>
    <col min="3" max="3" width="3.6640625" style="73" customWidth="1"/>
    <col min="4" max="4" width="10.83203125" style="73" bestFit="1" customWidth="1"/>
    <col min="5" max="5" width="3.6640625" style="73" customWidth="1"/>
    <col min="6" max="6" width="16.83203125" style="73" bestFit="1" customWidth="1"/>
    <col min="7" max="7" width="3.6640625" style="73" customWidth="1"/>
    <col min="8" max="8" width="9" style="73" bestFit="1" customWidth="1"/>
    <col min="9" max="9" width="3.6640625" style="73" customWidth="1"/>
    <col min="10" max="10" width="11" style="73" bestFit="1" customWidth="1"/>
    <col min="11" max="11" width="3.6640625" style="73" customWidth="1"/>
    <col min="12" max="12" width="11.33203125" style="73" bestFit="1" customWidth="1"/>
    <col min="13" max="13" width="3.6640625" style="73" customWidth="1"/>
    <col min="14" max="14" width="10.1640625" style="73" bestFit="1" customWidth="1"/>
    <col min="15" max="15" width="3.6640625" style="73" customWidth="1"/>
    <col min="16" max="16384" width="9.1640625" style="73"/>
  </cols>
  <sheetData>
    <row r="1" spans="1:15" ht="16" customHeight="1" x14ac:dyDescent="0.2">
      <c r="A1" s="6" t="str">
        <f>+Affidavit1!A2</f>
        <v>Insert College Name</v>
      </c>
      <c r="B1" s="86"/>
      <c r="C1" s="86"/>
      <c r="D1" s="87"/>
      <c r="E1" s="86"/>
      <c r="F1" s="86"/>
      <c r="G1" s="86"/>
      <c r="H1" s="86"/>
      <c r="I1" s="86"/>
      <c r="J1" s="86"/>
      <c r="K1" s="86"/>
      <c r="L1" s="86"/>
      <c r="M1" s="86"/>
      <c r="N1" s="7" t="str">
        <f>Affidavit1!$F$3</f>
        <v>2018-2019</v>
      </c>
      <c r="O1" s="86"/>
    </row>
    <row r="2" spans="1:15" ht="16" customHeight="1" x14ac:dyDescent="0.2">
      <c r="A2" s="406" t="s">
        <v>371</v>
      </c>
      <c r="B2" s="406"/>
      <c r="C2" s="407">
        <f>Affidavit1!H4</f>
        <v>1</v>
      </c>
      <c r="D2" s="407"/>
      <c r="E2" s="88"/>
      <c r="F2" s="88"/>
      <c r="G2" s="88"/>
      <c r="H2" s="88"/>
      <c r="I2" s="88"/>
      <c r="J2" s="88"/>
      <c r="K2" s="88"/>
      <c r="L2" s="88"/>
      <c r="M2" s="88"/>
      <c r="N2" s="89" t="str">
        <f ca="1">REPLACE(CELL("filename",A1),1,FIND("]",CELL("filename",A1)),"")</f>
        <v>Exhibit A</v>
      </c>
    </row>
    <row r="3" spans="1:15" ht="12" customHeight="1" x14ac:dyDescent="0.2">
      <c r="A3" s="8"/>
      <c r="B3" s="8"/>
      <c r="C3" s="8"/>
      <c r="D3" s="90"/>
      <c r="E3" s="90"/>
      <c r="F3" s="90" t="s">
        <v>134</v>
      </c>
      <c r="G3" s="90"/>
      <c r="H3" s="90"/>
      <c r="I3" s="8"/>
      <c r="J3" s="408" t="s">
        <v>135</v>
      </c>
      <c r="K3" s="408"/>
      <c r="L3" s="408"/>
      <c r="M3" s="408"/>
      <c r="N3" s="408"/>
      <c r="O3" s="8"/>
    </row>
    <row r="4" spans="1:15" ht="12" customHeight="1" x14ac:dyDescent="0.2">
      <c r="A4" s="8"/>
      <c r="B4" s="8"/>
      <c r="C4" s="8"/>
      <c r="D4" s="8"/>
      <c r="E4" s="8"/>
      <c r="F4" s="8"/>
      <c r="G4" s="8"/>
      <c r="H4" s="8"/>
      <c r="I4" s="8"/>
      <c r="J4" s="8"/>
      <c r="K4" s="8"/>
      <c r="L4" s="8"/>
      <c r="M4" s="8"/>
      <c r="N4" s="8"/>
      <c r="O4" s="8"/>
    </row>
    <row r="5" spans="1:15" ht="12" customHeight="1" x14ac:dyDescent="0.2">
      <c r="A5" s="8"/>
      <c r="B5" s="8"/>
      <c r="C5" s="8"/>
      <c r="D5" s="10"/>
      <c r="E5" s="10"/>
      <c r="F5" s="10" t="s">
        <v>94</v>
      </c>
      <c r="G5" s="44"/>
      <c r="H5" s="44"/>
      <c r="I5" s="8"/>
      <c r="J5" s="10"/>
      <c r="K5" s="10"/>
      <c r="L5" s="10" t="s">
        <v>138</v>
      </c>
      <c r="M5" s="44"/>
      <c r="N5" s="10" t="s">
        <v>140</v>
      </c>
      <c r="O5" s="8"/>
    </row>
    <row r="6" spans="1:15" ht="12" customHeight="1" x14ac:dyDescent="0.2">
      <c r="A6" s="8"/>
      <c r="B6" s="8"/>
      <c r="C6" s="8"/>
      <c r="D6" s="10" t="s">
        <v>94</v>
      </c>
      <c r="E6" s="10"/>
      <c r="F6" s="10" t="s">
        <v>108</v>
      </c>
      <c r="G6" s="44"/>
      <c r="H6" s="10" t="s">
        <v>136</v>
      </c>
      <c r="I6" s="8"/>
      <c r="J6" s="10" t="s">
        <v>137</v>
      </c>
      <c r="K6" s="10"/>
      <c r="L6" s="10" t="s">
        <v>139</v>
      </c>
      <c r="M6" s="44"/>
      <c r="N6" s="10" t="s">
        <v>141</v>
      </c>
      <c r="O6" s="8"/>
    </row>
    <row r="7" spans="1:15" ht="12" customHeight="1" x14ac:dyDescent="0.2">
      <c r="A7" s="91"/>
      <c r="B7" s="91"/>
      <c r="C7" s="91"/>
      <c r="D7" s="91"/>
      <c r="E7" s="91"/>
      <c r="F7" s="91"/>
      <c r="G7" s="91"/>
      <c r="H7" s="91"/>
      <c r="I7" s="91"/>
      <c r="J7" s="91"/>
      <c r="K7" s="91"/>
      <c r="L7" s="91"/>
      <c r="M7" s="91"/>
      <c r="N7" s="91"/>
      <c r="O7" s="8"/>
    </row>
    <row r="8" spans="1:15" ht="14" x14ac:dyDescent="0.2">
      <c r="A8" s="409" t="s">
        <v>109</v>
      </c>
      <c r="B8" s="409"/>
      <c r="C8" s="8"/>
      <c r="D8" s="29">
        <f>+'Exhibit C'!D12</f>
        <v>0</v>
      </c>
      <c r="E8" s="44"/>
      <c r="F8" s="29">
        <f>+'Exhibit C'!G12</f>
        <v>0</v>
      </c>
      <c r="G8" s="44"/>
      <c r="H8" s="29">
        <f>+'Exhibit C'!J12</f>
        <v>0</v>
      </c>
      <c r="I8" s="44"/>
      <c r="J8" s="29">
        <f>+'Exhibit D'!D7</f>
        <v>0</v>
      </c>
      <c r="K8" s="44"/>
      <c r="L8" s="29">
        <f>+'Exhibit D'!G7</f>
        <v>0</v>
      </c>
      <c r="M8" s="44"/>
      <c r="N8" s="29">
        <f>+'Exhibit D'!J7</f>
        <v>0</v>
      </c>
      <c r="O8" s="8"/>
    </row>
    <row r="9" spans="1:15" ht="14" x14ac:dyDescent="0.2">
      <c r="A9" s="44"/>
      <c r="B9" s="44"/>
      <c r="C9" s="8"/>
      <c r="D9" s="29"/>
      <c r="E9" s="44"/>
      <c r="F9" s="29"/>
      <c r="G9" s="44"/>
      <c r="H9" s="29"/>
      <c r="I9" s="44"/>
      <c r="J9" s="29"/>
      <c r="K9" s="44"/>
      <c r="L9" s="29"/>
      <c r="M9" s="44"/>
      <c r="N9" s="29"/>
      <c r="O9" s="8"/>
    </row>
    <row r="10" spans="1:15" ht="13" customHeight="1" x14ac:dyDescent="0.2">
      <c r="A10" s="407" t="s">
        <v>318</v>
      </c>
      <c r="B10" s="407"/>
      <c r="C10" s="8"/>
      <c r="D10" s="82"/>
      <c r="E10" s="8"/>
      <c r="F10" s="82"/>
      <c r="G10" s="8"/>
      <c r="H10" s="82"/>
      <c r="I10" s="8"/>
      <c r="J10" s="82"/>
      <c r="K10" s="8"/>
      <c r="L10" s="82"/>
      <c r="M10" s="8"/>
      <c r="N10" s="82"/>
      <c r="O10" s="8"/>
    </row>
    <row r="11" spans="1:15" ht="13" customHeight="1" x14ac:dyDescent="0.2">
      <c r="A11" s="44"/>
      <c r="B11" s="49" t="s">
        <v>148</v>
      </c>
      <c r="C11" s="8"/>
      <c r="D11" s="92">
        <f>'Exhibit C'!D15</f>
        <v>0</v>
      </c>
      <c r="E11" s="8"/>
      <c r="F11" s="92">
        <f>'Exhibit C'!G15</f>
        <v>0</v>
      </c>
      <c r="G11" s="8"/>
      <c r="H11" s="92">
        <f>'Exhibit C'!J15</f>
        <v>0</v>
      </c>
      <c r="I11" s="8"/>
      <c r="J11" s="92"/>
      <c r="K11" s="8"/>
      <c r="L11" s="92"/>
      <c r="M11" s="8"/>
      <c r="N11" s="92"/>
      <c r="O11" s="8"/>
    </row>
    <row r="12" spans="1:15" ht="13" customHeight="1" x14ac:dyDescent="0.2">
      <c r="A12" s="44"/>
      <c r="B12" s="49" t="s">
        <v>319</v>
      </c>
      <c r="C12" s="8"/>
      <c r="D12" s="92">
        <f>SUM('Exhibit C'!D17+'Exhibit C'!D18+'Exhibit C'!D19+'Exhibit C'!D20+'Exhibit C'!D21+'Exhibit C'!D22+'Exhibit C'!D23+'Exhibit C'!D24+'Exhibit C'!D25+'Exhibit C'!D26+'Exhibit C'!D27+'Exhibit C'!D28)</f>
        <v>0</v>
      </c>
      <c r="E12" s="8"/>
      <c r="F12" s="92">
        <f>SUM('Exhibit C'!G17+'Exhibit C'!G18+'Exhibit C'!G19+'Exhibit C'!G20+'Exhibit C'!G21+'Exhibit C'!G22+'Exhibit C'!G23+'Exhibit C'!G24+'Exhibit C'!G25+'Exhibit C'!G26+'Exhibit C'!G27+'Exhibit C'!G28)</f>
        <v>0</v>
      </c>
      <c r="G12" s="8"/>
      <c r="H12" s="92">
        <f>SUM('Exhibit C'!J17+'Exhibit C'!J18+'Exhibit C'!J19+'Exhibit C'!J20+'Exhibit C'!J21+'Exhibit C'!J22+'Exhibit C'!J23+'Exhibit C'!J24+'Exhibit C'!J25+'Exhibit C'!J26+'Exhibit C'!J27+'Exhibit C'!J28)</f>
        <v>0</v>
      </c>
      <c r="I12" s="8"/>
      <c r="J12" s="92"/>
      <c r="K12" s="8"/>
      <c r="L12" s="92"/>
      <c r="M12" s="8"/>
      <c r="N12" s="92"/>
      <c r="O12" s="8"/>
    </row>
    <row r="13" spans="1:15" ht="13" customHeight="1" x14ac:dyDescent="0.2">
      <c r="A13" s="44"/>
      <c r="B13" s="93" t="s">
        <v>230</v>
      </c>
      <c r="C13" s="8"/>
      <c r="D13" s="94">
        <f>SUM('Exhibit C'!D34)</f>
        <v>0</v>
      </c>
      <c r="E13" s="8"/>
      <c r="F13" s="94">
        <f>SUM('Exhibit C'!G34)</f>
        <v>0</v>
      </c>
      <c r="G13" s="8"/>
      <c r="H13" s="94">
        <f>SUM('Exhibit C'!J34)</f>
        <v>0</v>
      </c>
      <c r="I13" s="8"/>
      <c r="J13" s="94">
        <f>+'Exhibit D'!D11</f>
        <v>0</v>
      </c>
      <c r="K13" s="8"/>
      <c r="L13" s="94">
        <f>+'Exhibit D'!G11</f>
        <v>0</v>
      </c>
      <c r="M13" s="8"/>
      <c r="N13" s="94">
        <f>+'Exhibit D'!J11</f>
        <v>0</v>
      </c>
      <c r="O13" s="8"/>
    </row>
    <row r="14" spans="1:15" ht="13" customHeight="1" x14ac:dyDescent="0.2">
      <c r="A14" s="44"/>
      <c r="B14" s="93" t="s">
        <v>320</v>
      </c>
      <c r="C14" s="8"/>
      <c r="D14" s="94">
        <f>SUM('Exhibit C'!D41)</f>
        <v>0</v>
      </c>
      <c r="E14" s="8"/>
      <c r="F14" s="94">
        <f>SUM('Exhibit C'!G41)</f>
        <v>0</v>
      </c>
      <c r="G14" s="8"/>
      <c r="H14" s="94">
        <f>SUM('Exhibit C'!J41)</f>
        <v>0</v>
      </c>
      <c r="I14" s="8"/>
      <c r="J14" s="94"/>
      <c r="K14" s="8"/>
      <c r="L14" s="94"/>
      <c r="M14" s="8"/>
      <c r="N14" s="94"/>
      <c r="O14" s="8"/>
    </row>
    <row r="15" spans="1:15" ht="13" customHeight="1" x14ac:dyDescent="0.2">
      <c r="A15" s="44"/>
      <c r="B15" s="93" t="s">
        <v>99</v>
      </c>
      <c r="C15" s="8"/>
      <c r="D15" s="94">
        <f>SUM('Exhibit C'!D46)</f>
        <v>0</v>
      </c>
      <c r="E15" s="8"/>
      <c r="F15" s="94">
        <f>SUM('Exhibit C'!G46)</f>
        <v>0</v>
      </c>
      <c r="G15" s="8"/>
      <c r="H15" s="94">
        <f>SUM('Exhibit C'!J46)</f>
        <v>0</v>
      </c>
      <c r="I15" s="8"/>
      <c r="J15" s="94">
        <f>+'Exhibit D'!D15</f>
        <v>0</v>
      </c>
      <c r="K15" s="8"/>
      <c r="L15" s="94">
        <f>+'Exhibit D'!G15</f>
        <v>0</v>
      </c>
      <c r="M15" s="8"/>
      <c r="N15" s="94">
        <f>+'Exhibit D'!J15</f>
        <v>0</v>
      </c>
      <c r="O15" s="8"/>
    </row>
    <row r="16" spans="1:15" ht="13" customHeight="1" x14ac:dyDescent="0.2">
      <c r="A16" s="44"/>
      <c r="B16" s="93" t="s">
        <v>321</v>
      </c>
      <c r="C16" s="8"/>
      <c r="D16" s="94">
        <f>SUM('Exhibit C'!D52)</f>
        <v>0</v>
      </c>
      <c r="E16" s="8"/>
      <c r="F16" s="94">
        <f>SUM('Exhibit C'!G52)</f>
        <v>0</v>
      </c>
      <c r="G16" s="8"/>
      <c r="H16" s="94">
        <f>SUM('Exhibit C'!J52)</f>
        <v>0</v>
      </c>
      <c r="I16" s="8"/>
      <c r="J16" s="94">
        <f>+'Exhibit D'!D22</f>
        <v>0</v>
      </c>
      <c r="K16" s="8"/>
      <c r="L16" s="94">
        <f>+'Exhibit D'!G22</f>
        <v>0</v>
      </c>
      <c r="M16" s="8"/>
      <c r="N16" s="94">
        <f>+'Exhibit D'!J22</f>
        <v>0</v>
      </c>
      <c r="O16" s="8"/>
    </row>
    <row r="17" spans="1:15" ht="13" customHeight="1" x14ac:dyDescent="0.2">
      <c r="A17" s="44"/>
      <c r="B17" s="93" t="s">
        <v>241</v>
      </c>
      <c r="C17" s="8"/>
      <c r="D17" s="94">
        <f>SUM('Exhibit C'!D66)</f>
        <v>0</v>
      </c>
      <c r="E17" s="8"/>
      <c r="F17" s="94">
        <f>SUM('Exhibit C'!G66)</f>
        <v>0</v>
      </c>
      <c r="G17" s="8"/>
      <c r="H17" s="94">
        <f>SUM('Exhibit C'!J66)</f>
        <v>0</v>
      </c>
      <c r="I17" s="8"/>
      <c r="J17" s="94">
        <f>+'Exhibit D'!D30</f>
        <v>0</v>
      </c>
      <c r="K17" s="8"/>
      <c r="L17" s="94">
        <f>+'Exhibit D'!G30</f>
        <v>0</v>
      </c>
      <c r="M17" s="8"/>
      <c r="N17" s="94">
        <f>+'Exhibit D'!J30</f>
        <v>0</v>
      </c>
      <c r="O17" s="8"/>
    </row>
    <row r="18" spans="1:15" ht="13" customHeight="1" x14ac:dyDescent="0.2">
      <c r="A18" s="44"/>
      <c r="B18" s="93" t="s">
        <v>242</v>
      </c>
      <c r="C18" s="8"/>
      <c r="D18" s="94">
        <f>'Exhibit C'!D74</f>
        <v>0</v>
      </c>
      <c r="E18" s="8"/>
      <c r="F18" s="94">
        <f>'Exhibit C'!G74</f>
        <v>0</v>
      </c>
      <c r="G18" s="8"/>
      <c r="H18" s="94">
        <f>'Exhibit C'!J74</f>
        <v>0</v>
      </c>
      <c r="I18" s="8"/>
      <c r="J18" s="94">
        <f>+'Exhibit D'!G37</f>
        <v>0</v>
      </c>
      <c r="K18" s="8"/>
      <c r="L18" s="94">
        <f>+'Exhibit D'!G37</f>
        <v>0</v>
      </c>
      <c r="M18" s="8"/>
      <c r="N18" s="94">
        <f>+'Exhibit D'!J37</f>
        <v>0</v>
      </c>
      <c r="O18" s="8"/>
    </row>
    <row r="19" spans="1:15" ht="13" customHeight="1" x14ac:dyDescent="0.2">
      <c r="A19" s="44"/>
      <c r="B19" s="93" t="s">
        <v>322</v>
      </c>
      <c r="C19" s="8"/>
      <c r="D19" s="94">
        <f>'Exhibit C'!D87</f>
        <v>0</v>
      </c>
      <c r="E19" s="8"/>
      <c r="F19" s="94">
        <f>'Exhibit C'!G87</f>
        <v>0</v>
      </c>
      <c r="G19" s="8"/>
      <c r="H19" s="94">
        <f>'Exhibit C'!J87</f>
        <v>0</v>
      </c>
      <c r="I19" s="8"/>
      <c r="J19" s="94"/>
      <c r="K19" s="8"/>
      <c r="L19" s="94"/>
      <c r="M19" s="8"/>
      <c r="N19" s="94"/>
      <c r="O19" s="8"/>
    </row>
    <row r="20" spans="1:15" ht="13" customHeight="1" x14ac:dyDescent="0.2">
      <c r="A20" s="44"/>
      <c r="B20" s="93" t="s">
        <v>323</v>
      </c>
      <c r="C20" s="8"/>
      <c r="D20" s="94">
        <f>'Exhibit C'!D95</f>
        <v>0</v>
      </c>
      <c r="E20" s="8"/>
      <c r="F20" s="94">
        <f>'Exhibit C'!G95</f>
        <v>0</v>
      </c>
      <c r="G20" s="8"/>
      <c r="H20" s="94">
        <f>'Exhibit C'!J95</f>
        <v>0</v>
      </c>
      <c r="I20" s="8"/>
      <c r="J20" s="94">
        <f>'Exhibit D'!D46</f>
        <v>0</v>
      </c>
      <c r="K20" s="8"/>
      <c r="L20" s="94">
        <f>'Exhibit D'!G46</f>
        <v>0</v>
      </c>
      <c r="M20" s="8"/>
      <c r="N20" s="94">
        <f>'Exhibit D'!J46</f>
        <v>0</v>
      </c>
      <c r="O20" s="8"/>
    </row>
    <row r="21" spans="1:15" ht="13" customHeight="1" x14ac:dyDescent="0.2">
      <c r="A21" s="44"/>
      <c r="B21" s="93" t="s">
        <v>325</v>
      </c>
      <c r="C21" s="8"/>
      <c r="D21" s="94">
        <f>'Exhibit C'!D103</f>
        <v>0</v>
      </c>
      <c r="E21" s="8"/>
      <c r="F21" s="94">
        <f>'Exhibit C'!G103</f>
        <v>0</v>
      </c>
      <c r="G21" s="8"/>
      <c r="H21" s="94">
        <f>'Exhibit C'!J103</f>
        <v>0</v>
      </c>
      <c r="I21" s="8"/>
      <c r="J21" s="94">
        <f>'Exhibit D'!D53</f>
        <v>0</v>
      </c>
      <c r="K21" s="8"/>
      <c r="L21" s="94">
        <f>'Exhibit D'!G53</f>
        <v>0</v>
      </c>
      <c r="M21" s="8"/>
      <c r="N21" s="94">
        <f>'Exhibit D'!J53</f>
        <v>0</v>
      </c>
      <c r="O21" s="8"/>
    </row>
    <row r="22" spans="1:15" ht="13" customHeight="1" x14ac:dyDescent="0.2">
      <c r="A22" s="44"/>
      <c r="B22" s="44"/>
      <c r="C22" s="8"/>
      <c r="D22" s="82"/>
      <c r="E22" s="8"/>
      <c r="F22" s="82"/>
      <c r="G22" s="8"/>
      <c r="H22" s="82"/>
      <c r="I22" s="8"/>
      <c r="J22" s="82"/>
      <c r="K22" s="8"/>
      <c r="L22" s="82"/>
      <c r="M22" s="8"/>
      <c r="N22" s="82"/>
      <c r="O22" s="8"/>
    </row>
    <row r="23" spans="1:15" ht="13" customHeight="1" x14ac:dyDescent="0.2">
      <c r="A23" s="44"/>
      <c r="B23" s="44" t="s">
        <v>362</v>
      </c>
      <c r="C23" s="8"/>
      <c r="D23" s="82">
        <f>SUM(D11:D22)</f>
        <v>0</v>
      </c>
      <c r="E23" s="8"/>
      <c r="F23" s="82">
        <f>SUM(F11:F22)</f>
        <v>0</v>
      </c>
      <c r="G23" s="8"/>
      <c r="H23" s="82">
        <f>SUM(H11:H22)</f>
        <v>0</v>
      </c>
      <c r="I23" s="8"/>
      <c r="J23" s="82">
        <f>SUM(J11:J22)</f>
        <v>0</v>
      </c>
      <c r="K23" s="8"/>
      <c r="L23" s="82">
        <f>SUM(L11:L22)</f>
        <v>0</v>
      </c>
      <c r="M23" s="8"/>
      <c r="N23" s="82">
        <f>SUM(N11:N22)</f>
        <v>0</v>
      </c>
      <c r="O23" s="8"/>
    </row>
    <row r="24" spans="1:15" ht="14" x14ac:dyDescent="0.2">
      <c r="A24" s="44"/>
      <c r="B24" s="44"/>
      <c r="C24" s="8"/>
      <c r="D24" s="29"/>
      <c r="E24" s="44"/>
      <c r="F24" s="29"/>
      <c r="G24" s="44"/>
      <c r="H24" s="29"/>
      <c r="I24" s="44"/>
      <c r="J24" s="29"/>
      <c r="K24" s="44"/>
      <c r="L24" s="29"/>
      <c r="M24" s="44"/>
      <c r="N24" s="29"/>
      <c r="O24" s="8"/>
    </row>
    <row r="25" spans="1:15" ht="15" customHeight="1" x14ac:dyDescent="0.2">
      <c r="A25" s="407" t="s">
        <v>326</v>
      </c>
      <c r="B25" s="407"/>
      <c r="C25" s="8"/>
      <c r="D25" s="95">
        <f>D8+D23</f>
        <v>0</v>
      </c>
      <c r="E25" s="44"/>
      <c r="F25" s="95">
        <f>F8+F23</f>
        <v>0</v>
      </c>
      <c r="G25" s="44"/>
      <c r="H25" s="95">
        <f>H8+H23</f>
        <v>0</v>
      </c>
      <c r="I25" s="44"/>
      <c r="J25" s="95">
        <f>J8+J23</f>
        <v>0</v>
      </c>
      <c r="K25" s="44"/>
      <c r="L25" s="95">
        <f>L8+L23</f>
        <v>0</v>
      </c>
      <c r="M25" s="44"/>
      <c r="N25" s="95">
        <f>N8+N23</f>
        <v>0</v>
      </c>
      <c r="O25" s="8"/>
    </row>
    <row r="26" spans="1:15" ht="14" x14ac:dyDescent="0.2">
      <c r="A26" s="8"/>
      <c r="B26" s="8"/>
      <c r="C26" s="8"/>
      <c r="D26" s="82"/>
      <c r="E26" s="8"/>
      <c r="F26" s="82"/>
      <c r="G26" s="8"/>
      <c r="H26" s="82"/>
      <c r="I26" s="8"/>
      <c r="J26" s="82"/>
      <c r="K26" s="8"/>
      <c r="L26" s="82"/>
      <c r="M26" s="8"/>
      <c r="N26" s="82"/>
      <c r="O26" s="8"/>
    </row>
    <row r="27" spans="1:15" ht="14" x14ac:dyDescent="0.2">
      <c r="A27" s="8"/>
      <c r="B27" s="8"/>
      <c r="C27" s="8"/>
      <c r="D27" s="82"/>
      <c r="E27" s="8"/>
      <c r="F27" s="82"/>
      <c r="G27" s="8"/>
      <c r="H27" s="82"/>
      <c r="I27" s="8"/>
      <c r="J27" s="82"/>
      <c r="K27" s="8"/>
      <c r="L27" s="82"/>
      <c r="M27" s="8"/>
      <c r="N27" s="82"/>
      <c r="O27" s="8"/>
    </row>
    <row r="28" spans="1:15" ht="13" customHeight="1" x14ac:dyDescent="0.2">
      <c r="A28" s="407" t="s">
        <v>327</v>
      </c>
      <c r="B28" s="407"/>
      <c r="C28" s="8"/>
      <c r="D28" s="82"/>
      <c r="E28" s="8"/>
      <c r="F28" s="82"/>
      <c r="G28" s="8"/>
      <c r="H28" s="82"/>
      <c r="I28" s="8"/>
      <c r="J28" s="82"/>
      <c r="K28" s="8"/>
      <c r="L28" s="82"/>
      <c r="M28" s="8"/>
      <c r="N28" s="82"/>
      <c r="O28" s="8"/>
    </row>
    <row r="29" spans="1:15" ht="13" customHeight="1" x14ac:dyDescent="0.2">
      <c r="A29" s="44"/>
      <c r="B29" s="44" t="s">
        <v>328</v>
      </c>
      <c r="C29" s="8"/>
      <c r="D29" s="92">
        <f>SUM('Exhibit E'!X18)</f>
        <v>0</v>
      </c>
      <c r="E29" s="8"/>
      <c r="F29" s="92">
        <f>SUM('Exhibit E'!AA18)</f>
        <v>0</v>
      </c>
      <c r="G29" s="8"/>
      <c r="H29" s="92">
        <f>SUM('Exhibit F'!X18)</f>
        <v>0</v>
      </c>
      <c r="I29" s="8"/>
      <c r="J29" s="92"/>
      <c r="K29" s="8"/>
      <c r="L29" s="92"/>
      <c r="M29" s="8"/>
      <c r="N29" s="92"/>
      <c r="O29" s="8"/>
    </row>
    <row r="30" spans="1:15" ht="13" customHeight="1" x14ac:dyDescent="0.2">
      <c r="A30" s="44"/>
      <c r="B30" s="44" t="s">
        <v>329</v>
      </c>
      <c r="C30" s="8"/>
      <c r="D30" s="94">
        <f>SUM('Exhibit E'!X31)</f>
        <v>0</v>
      </c>
      <c r="E30" s="8"/>
      <c r="F30" s="94">
        <f>SUM('Exhibit E'!AA31)</f>
        <v>0</v>
      </c>
      <c r="G30" s="8"/>
      <c r="H30" s="94">
        <f>SUM('Exhibit F'!X31)</f>
        <v>0</v>
      </c>
      <c r="I30" s="8"/>
      <c r="J30" s="94"/>
      <c r="K30" s="8"/>
      <c r="L30" s="94"/>
      <c r="M30" s="8"/>
      <c r="N30" s="94"/>
      <c r="O30" s="8"/>
    </row>
    <row r="31" spans="1:15" ht="13" customHeight="1" x14ac:dyDescent="0.2">
      <c r="A31" s="44"/>
      <c r="B31" s="44" t="s">
        <v>330</v>
      </c>
      <c r="C31" s="8"/>
      <c r="D31" s="94">
        <f>SUM('Exhibit E'!X56)</f>
        <v>0</v>
      </c>
      <c r="E31" s="8"/>
      <c r="F31" s="94">
        <f>SUM('Exhibit E'!AA56)</f>
        <v>0</v>
      </c>
      <c r="G31" s="8"/>
      <c r="H31" s="94">
        <f>SUM('Exhibit F'!X56)</f>
        <v>0</v>
      </c>
      <c r="I31" s="8"/>
      <c r="J31" s="94"/>
      <c r="K31" s="8"/>
      <c r="L31" s="94"/>
      <c r="M31" s="8"/>
      <c r="N31" s="94"/>
      <c r="O31" s="8"/>
    </row>
    <row r="32" spans="1:15" ht="13" customHeight="1" x14ac:dyDescent="0.2">
      <c r="A32" s="44"/>
      <c r="B32" s="44" t="s">
        <v>331</v>
      </c>
      <c r="C32" s="8"/>
      <c r="D32" s="94">
        <f>SUM('Exhibit E'!X66)</f>
        <v>0</v>
      </c>
      <c r="E32" s="8"/>
      <c r="F32" s="94">
        <f>SUM('Exhibit E'!AA66)</f>
        <v>0</v>
      </c>
      <c r="G32" s="8"/>
      <c r="H32" s="94">
        <f>SUM('Exhibit F'!X66)</f>
        <v>0</v>
      </c>
      <c r="I32" s="8"/>
      <c r="J32" s="94"/>
      <c r="K32" s="8"/>
      <c r="L32" s="94"/>
      <c r="M32" s="8"/>
      <c r="N32" s="94"/>
      <c r="O32" s="8"/>
    </row>
    <row r="33" spans="1:15" ht="13" customHeight="1" x14ac:dyDescent="0.2">
      <c r="A33" s="44"/>
      <c r="B33" s="44" t="s">
        <v>332</v>
      </c>
      <c r="C33" s="8"/>
      <c r="D33" s="94">
        <f>SUM('Exhibit E'!X75)</f>
        <v>0</v>
      </c>
      <c r="E33" s="8"/>
      <c r="F33" s="94">
        <f>SUM('Exhibit E'!AA75)</f>
        <v>0</v>
      </c>
      <c r="G33" s="8"/>
      <c r="H33" s="94">
        <f>SUM('Exhibit F'!X75)</f>
        <v>0</v>
      </c>
      <c r="I33" s="8"/>
      <c r="J33" s="94"/>
      <c r="K33" s="8"/>
      <c r="L33" s="94"/>
      <c r="M33" s="8"/>
      <c r="N33" s="94"/>
      <c r="O33" s="8"/>
    </row>
    <row r="34" spans="1:15" ht="13" customHeight="1" x14ac:dyDescent="0.2">
      <c r="A34" s="44"/>
      <c r="B34" s="44" t="s">
        <v>333</v>
      </c>
      <c r="C34" s="8"/>
      <c r="D34" s="94">
        <f>SUM('Exhibit E'!X93)</f>
        <v>0</v>
      </c>
      <c r="E34" s="8"/>
      <c r="F34" s="94">
        <f>SUM('Exhibit E'!AA93)</f>
        <v>0</v>
      </c>
      <c r="G34" s="8"/>
      <c r="H34" s="94">
        <f>SUM('Exhibit F'!X93)</f>
        <v>0</v>
      </c>
      <c r="I34" s="8"/>
      <c r="J34" s="94"/>
      <c r="K34" s="8"/>
      <c r="L34" s="94"/>
      <c r="M34" s="8"/>
      <c r="N34" s="94"/>
      <c r="O34" s="8"/>
    </row>
    <row r="35" spans="1:15" ht="13" customHeight="1" x14ac:dyDescent="0.2">
      <c r="A35" s="44"/>
      <c r="B35" s="44" t="s">
        <v>300</v>
      </c>
      <c r="C35" s="8"/>
      <c r="D35" s="94">
        <f>SUM('Exhibit E'!X113)</f>
        <v>0</v>
      </c>
      <c r="E35" s="8"/>
      <c r="F35" s="94">
        <f>SUM('Exhibit E'!AA113)</f>
        <v>0</v>
      </c>
      <c r="G35" s="8"/>
      <c r="H35" s="94">
        <f>SUM('Exhibit F'!X113)</f>
        <v>0</v>
      </c>
      <c r="I35" s="8"/>
      <c r="J35" s="94"/>
      <c r="K35" s="8"/>
      <c r="L35" s="94"/>
      <c r="M35" s="8"/>
      <c r="N35" s="94">
        <f>+'Exhibit D'!J90</f>
        <v>0</v>
      </c>
      <c r="O35" s="8"/>
    </row>
    <row r="36" spans="1:15" ht="13" customHeight="1" x14ac:dyDescent="0.2">
      <c r="A36" s="44"/>
      <c r="B36" s="44" t="s">
        <v>130</v>
      </c>
      <c r="C36" s="8"/>
      <c r="D36" s="94">
        <f>SUM('Exhibit G'!F19)</f>
        <v>0</v>
      </c>
      <c r="E36" s="8"/>
      <c r="F36" s="94">
        <f>SUM('Exhibit G'!L19)</f>
        <v>0</v>
      </c>
      <c r="G36" s="8"/>
      <c r="H36" s="94">
        <f>SUM('Exhibit G'!F36)+'Exhibit G'!L36</f>
        <v>0</v>
      </c>
      <c r="I36" s="8"/>
      <c r="J36" s="94"/>
      <c r="K36" s="8"/>
      <c r="L36" s="94"/>
      <c r="M36" s="8"/>
      <c r="N36" s="94"/>
      <c r="O36" s="8"/>
    </row>
    <row r="37" spans="1:15" ht="13" customHeight="1" x14ac:dyDescent="0.2">
      <c r="A37" s="44"/>
      <c r="B37" s="44" t="s">
        <v>334</v>
      </c>
      <c r="C37" s="8"/>
      <c r="D37" s="94"/>
      <c r="E37" s="8"/>
      <c r="F37" s="94"/>
      <c r="G37" s="8"/>
      <c r="H37" s="94"/>
      <c r="I37" s="8"/>
      <c r="J37" s="94">
        <f>+'Exhibit D'!D71</f>
        <v>0</v>
      </c>
      <c r="K37" s="8"/>
      <c r="L37" s="94">
        <f>'Exhibit D'!G71</f>
        <v>0</v>
      </c>
      <c r="M37" s="8"/>
      <c r="N37" s="94">
        <f>+'Exhibit D'!J71</f>
        <v>0</v>
      </c>
      <c r="O37" s="8"/>
    </row>
    <row r="38" spans="1:15" ht="13" customHeight="1" x14ac:dyDescent="0.2">
      <c r="A38" s="44"/>
      <c r="B38" s="44" t="s">
        <v>373</v>
      </c>
      <c r="C38" s="8"/>
      <c r="D38" s="94"/>
      <c r="E38" s="8"/>
      <c r="F38" s="94"/>
      <c r="G38" s="8"/>
      <c r="H38" s="94"/>
      <c r="I38" s="8"/>
      <c r="J38" s="94">
        <f>'Exhibit D'!D90</f>
        <v>0</v>
      </c>
      <c r="K38" s="8"/>
      <c r="L38" s="94">
        <f>'Exhibit D'!G90</f>
        <v>0</v>
      </c>
      <c r="M38" s="8"/>
      <c r="N38" s="94">
        <f>'Exhibit D'!J90</f>
        <v>0</v>
      </c>
      <c r="O38" s="8"/>
    </row>
    <row r="39" spans="1:15" ht="13" customHeight="1" x14ac:dyDescent="0.2">
      <c r="A39" s="44"/>
      <c r="B39" s="44" t="s">
        <v>335</v>
      </c>
      <c r="C39" s="8"/>
      <c r="D39" s="94"/>
      <c r="E39" s="8"/>
      <c r="F39" s="94"/>
      <c r="G39" s="8"/>
      <c r="H39" s="94"/>
      <c r="I39" s="8"/>
      <c r="J39" s="94">
        <f>+'Exhibit D'!D94</f>
        <v>0</v>
      </c>
      <c r="K39" s="8"/>
      <c r="L39" s="94">
        <f>'Exhibit D'!G94</f>
        <v>0</v>
      </c>
      <c r="M39" s="8"/>
      <c r="N39" s="94">
        <f>+'Exhibit D'!J94</f>
        <v>0</v>
      </c>
      <c r="O39" s="8"/>
    </row>
    <row r="40" spans="1:15" ht="13" customHeight="1" x14ac:dyDescent="0.2">
      <c r="A40" s="44"/>
      <c r="B40" s="44" t="s">
        <v>324</v>
      </c>
      <c r="C40" s="8"/>
      <c r="D40" s="94">
        <f>SUM('Exhibit C'!D145)</f>
        <v>0</v>
      </c>
      <c r="E40" s="8"/>
      <c r="F40" s="94">
        <f>SUM('Exhibit C'!G145)</f>
        <v>0</v>
      </c>
      <c r="G40" s="8"/>
      <c r="H40" s="94">
        <f>SUM('Exhibit C'!J145)</f>
        <v>0</v>
      </c>
      <c r="I40" s="8"/>
      <c r="J40" s="94">
        <f>+'Exhibit D'!D104</f>
        <v>0</v>
      </c>
      <c r="K40" s="8"/>
      <c r="L40" s="94">
        <f>+'Exhibit D'!G104</f>
        <v>0</v>
      </c>
      <c r="M40" s="8"/>
      <c r="N40" s="94">
        <f>+'Exhibit D'!J104</f>
        <v>0</v>
      </c>
      <c r="O40" s="8"/>
    </row>
    <row r="41" spans="1:15" ht="13" customHeight="1" x14ac:dyDescent="0.2">
      <c r="A41" s="44"/>
      <c r="B41" s="44" t="s">
        <v>336</v>
      </c>
      <c r="C41" s="8"/>
      <c r="D41" s="94">
        <f>SUM('Exhibit C'!D160)</f>
        <v>0</v>
      </c>
      <c r="E41" s="8"/>
      <c r="F41" s="94">
        <f>SUM('Exhibit C'!G160)</f>
        <v>0</v>
      </c>
      <c r="G41" s="8"/>
      <c r="H41" s="94">
        <f>SUM('Exhibit C'!J160)</f>
        <v>0</v>
      </c>
      <c r="I41" s="8"/>
      <c r="J41" s="94">
        <f>+'Exhibit D'!D112</f>
        <v>0</v>
      </c>
      <c r="K41" s="8"/>
      <c r="L41" s="94">
        <f>+'Exhibit D'!G112</f>
        <v>0</v>
      </c>
      <c r="M41" s="8"/>
      <c r="N41" s="94">
        <f>+'Exhibit D'!J112</f>
        <v>0</v>
      </c>
      <c r="O41" s="8"/>
    </row>
    <row r="42" spans="1:15" ht="14" x14ac:dyDescent="0.2">
      <c r="A42" s="44"/>
      <c r="B42" s="44"/>
      <c r="C42" s="8"/>
      <c r="D42" s="82"/>
      <c r="E42" s="8"/>
      <c r="F42" s="82"/>
      <c r="G42" s="8"/>
      <c r="H42" s="82"/>
      <c r="I42" s="8"/>
      <c r="J42" s="82"/>
      <c r="K42" s="8"/>
      <c r="L42" s="82"/>
      <c r="M42" s="8"/>
      <c r="N42" s="82"/>
      <c r="O42" s="8"/>
    </row>
    <row r="43" spans="1:15" ht="15" customHeight="1" x14ac:dyDescent="0.2">
      <c r="A43" s="407" t="s">
        <v>337</v>
      </c>
      <c r="B43" s="407"/>
      <c r="C43" s="8"/>
      <c r="D43" s="92">
        <f>SUM(D29:D41)</f>
        <v>0</v>
      </c>
      <c r="E43" s="8"/>
      <c r="F43" s="92">
        <f>SUM(F29:F41)</f>
        <v>0</v>
      </c>
      <c r="G43" s="8"/>
      <c r="H43" s="92">
        <f>SUM(H29:H41)</f>
        <v>0</v>
      </c>
      <c r="I43" s="8"/>
      <c r="J43" s="92">
        <f>SUM(J29:J41)</f>
        <v>0</v>
      </c>
      <c r="K43" s="8"/>
      <c r="L43" s="92">
        <f>SUM(L29:L41)</f>
        <v>0</v>
      </c>
      <c r="M43" s="8"/>
      <c r="N43" s="92">
        <f>SUM(N29:N41)</f>
        <v>0</v>
      </c>
      <c r="O43" s="8"/>
    </row>
    <row r="44" spans="1:15" ht="14" x14ac:dyDescent="0.2">
      <c r="A44" s="8"/>
      <c r="B44" s="8"/>
      <c r="C44" s="8"/>
      <c r="D44" s="82"/>
      <c r="E44" s="8"/>
      <c r="F44" s="82"/>
      <c r="G44" s="8"/>
      <c r="H44" s="82"/>
      <c r="I44" s="8"/>
      <c r="J44" s="82"/>
      <c r="K44" s="8"/>
      <c r="L44" s="82"/>
      <c r="M44" s="8"/>
      <c r="N44" s="82"/>
      <c r="O44" s="8"/>
    </row>
    <row r="45" spans="1:15" ht="14" x14ac:dyDescent="0.2">
      <c r="A45" s="8"/>
      <c r="B45" s="8"/>
      <c r="C45" s="8"/>
      <c r="D45" s="82"/>
      <c r="E45" s="8"/>
      <c r="F45" s="82"/>
      <c r="G45" s="8"/>
      <c r="H45" s="82"/>
      <c r="I45" s="8"/>
      <c r="J45" s="82"/>
      <c r="K45" s="8"/>
      <c r="L45" s="82"/>
      <c r="M45" s="8"/>
      <c r="N45" s="82"/>
      <c r="O45" s="8"/>
    </row>
    <row r="46" spans="1:15" ht="15" customHeight="1" thickBot="1" x14ac:dyDescent="0.25">
      <c r="A46" s="407" t="s">
        <v>363</v>
      </c>
      <c r="B46" s="407"/>
      <c r="C46" s="8"/>
      <c r="D46" s="96">
        <f>D25-D43</f>
        <v>0</v>
      </c>
      <c r="E46" s="44"/>
      <c r="F46" s="96">
        <f>+F25-F43</f>
        <v>0</v>
      </c>
      <c r="G46" s="44"/>
      <c r="H46" s="96">
        <f>+H25-H43</f>
        <v>0</v>
      </c>
      <c r="I46" s="44"/>
      <c r="J46" s="96">
        <f>+J25-J43</f>
        <v>0</v>
      </c>
      <c r="K46" s="44"/>
      <c r="L46" s="96">
        <f>+L25-L43</f>
        <v>0</v>
      </c>
      <c r="M46" s="44"/>
      <c r="N46" s="96">
        <f>+N25-N43</f>
        <v>0</v>
      </c>
      <c r="O46" s="8"/>
    </row>
    <row r="47" spans="1:15" ht="13" thickTop="1" x14ac:dyDescent="0.15"/>
  </sheetData>
  <sheetProtection sheet="1" objects="1" scenarios="1" selectLockedCells="1"/>
  <mergeCells count="9">
    <mergeCell ref="A2:B2"/>
    <mergeCell ref="A46:B46"/>
    <mergeCell ref="J3:N3"/>
    <mergeCell ref="A43:B43"/>
    <mergeCell ref="A28:B28"/>
    <mergeCell ref="A25:B25"/>
    <mergeCell ref="A10:B10"/>
    <mergeCell ref="A8:B8"/>
    <mergeCell ref="C2:D2"/>
  </mergeCells>
  <phoneticPr fontId="2" type="noConversion"/>
  <conditionalFormatting sqref="A1:N47">
    <cfRule type="expression" dxfId="14" priority="1">
      <formula>MOD(ROW(),2)=1</formula>
    </cfRule>
  </conditionalFormatting>
  <printOptions horizontalCentered="1"/>
  <pageMargins left="0.5" right="0.5" top="0.5" bottom="0.5" header="0.5" footer="0.5"/>
  <pageSetup scale="78" orientation="landscape" r:id="rId1"/>
  <headerFooter alignWithMargins="0"/>
  <rowBreaks count="2" manualBreakCount="2">
    <brk id="47" max="14" man="1"/>
    <brk id="49"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37"/>
  <sheetViews>
    <sheetView tabSelected="1" workbookViewId="0">
      <selection activeCell="I23" sqref="I23"/>
    </sheetView>
  </sheetViews>
  <sheetFormatPr baseColWidth="10" defaultColWidth="9.1640625" defaultRowHeight="15" customHeight="1" x14ac:dyDescent="0.2"/>
  <cols>
    <col min="1" max="1" width="33" style="8" customWidth="1"/>
    <col min="2" max="7" width="14.6640625" style="8" customWidth="1"/>
    <col min="8" max="8" width="13.83203125" style="8" customWidth="1"/>
    <col min="9" max="15" width="14.6640625" style="8" customWidth="1"/>
    <col min="16" max="16384" width="9.1640625" style="8"/>
  </cols>
  <sheetData>
    <row r="1" spans="1:16" ht="15" customHeight="1" x14ac:dyDescent="0.2">
      <c r="A1" s="6" t="str">
        <f>+Affidavit1!A2</f>
        <v>Insert College Name</v>
      </c>
      <c r="B1" s="6"/>
      <c r="C1" s="6"/>
      <c r="D1" s="6"/>
      <c r="E1" s="6"/>
      <c r="F1" s="6"/>
      <c r="G1" s="6"/>
      <c r="H1" s="6"/>
      <c r="I1" s="7" t="str">
        <f>Affidavit1!$F$3</f>
        <v>2018-2019</v>
      </c>
    </row>
    <row r="2" spans="1:16" ht="15" customHeight="1" x14ac:dyDescent="0.2">
      <c r="A2" s="11" t="s">
        <v>359</v>
      </c>
      <c r="B2" s="9">
        <f>Affidavit1!$H$4</f>
        <v>1</v>
      </c>
      <c r="C2" s="10"/>
      <c r="D2" s="10"/>
      <c r="E2" s="10"/>
      <c r="F2" s="10"/>
      <c r="G2" s="10"/>
      <c r="H2" s="10"/>
      <c r="I2" s="11" t="str">
        <f ca="1">REPLACE(CELL("filename",A1),1,FIND("]",CELL("filename",A1)),"")</f>
        <v>Exhibit B</v>
      </c>
      <c r="J2" s="10"/>
      <c r="K2" s="10"/>
      <c r="L2" s="10"/>
      <c r="M2" s="10"/>
      <c r="N2" s="10"/>
      <c r="O2" s="10"/>
    </row>
    <row r="3" spans="1:16" ht="15" customHeight="1" x14ac:dyDescent="0.2">
      <c r="A3" s="11" t="s">
        <v>142</v>
      </c>
      <c r="B3" s="10"/>
      <c r="C3" s="10"/>
      <c r="D3" s="10"/>
      <c r="E3" s="10"/>
      <c r="F3" s="10"/>
      <c r="G3" s="10"/>
      <c r="H3" s="10"/>
      <c r="J3" s="10"/>
      <c r="K3" s="10"/>
      <c r="L3" s="10"/>
      <c r="M3" s="10"/>
      <c r="N3" s="10"/>
      <c r="O3" s="10"/>
    </row>
    <row r="4" spans="1:16" ht="15" customHeight="1" x14ac:dyDescent="0.2">
      <c r="B4" s="410" t="s">
        <v>143</v>
      </c>
      <c r="C4" s="410"/>
      <c r="D4" s="410"/>
      <c r="E4" s="410" t="s">
        <v>144</v>
      </c>
      <c r="F4" s="410"/>
      <c r="G4" s="410"/>
      <c r="P4" s="73"/>
    </row>
    <row r="5" spans="1:16" ht="15" customHeight="1" x14ac:dyDescent="0.2">
      <c r="B5" s="74" t="s">
        <v>341</v>
      </c>
      <c r="C5" s="74" t="s">
        <v>342</v>
      </c>
      <c r="D5" s="74" t="s">
        <v>372</v>
      </c>
      <c r="E5" s="74" t="s">
        <v>341</v>
      </c>
      <c r="F5" s="74" t="s">
        <v>342</v>
      </c>
      <c r="G5" s="74" t="s">
        <v>372</v>
      </c>
      <c r="J5" s="309"/>
      <c r="P5" s="73"/>
    </row>
    <row r="6" spans="1:16" ht="15" customHeight="1" x14ac:dyDescent="0.2">
      <c r="A6" s="69" t="s">
        <v>392</v>
      </c>
      <c r="B6" s="75"/>
      <c r="C6" s="76">
        <f t="shared" ref="C6:C11" si="0">+D6-B6</f>
        <v>0</v>
      </c>
      <c r="D6" s="75"/>
      <c r="E6" s="75"/>
      <c r="F6" s="76">
        <f t="shared" ref="F6:F13" si="1">+G6-E6</f>
        <v>0</v>
      </c>
      <c r="G6" s="75"/>
      <c r="J6" s="309"/>
      <c r="P6" s="73"/>
    </row>
    <row r="7" spans="1:16" ht="15" customHeight="1" x14ac:dyDescent="0.2">
      <c r="A7" s="69" t="s">
        <v>422</v>
      </c>
      <c r="B7" s="75"/>
      <c r="C7" s="76">
        <f t="shared" si="0"/>
        <v>0</v>
      </c>
      <c r="D7" s="75"/>
      <c r="E7" s="75"/>
      <c r="F7" s="76">
        <f t="shared" si="1"/>
        <v>0</v>
      </c>
      <c r="G7" s="75"/>
      <c r="J7" s="3"/>
      <c r="P7" s="73"/>
    </row>
    <row r="8" spans="1:16" ht="15" customHeight="1" x14ac:dyDescent="0.2">
      <c r="A8" s="69" t="s">
        <v>115</v>
      </c>
      <c r="B8" s="75"/>
      <c r="C8" s="76">
        <f t="shared" ref="C8" si="2">+D8-B8</f>
        <v>0</v>
      </c>
      <c r="D8" s="75"/>
      <c r="E8" s="75"/>
      <c r="F8" s="76">
        <f t="shared" ref="F8" si="3">+G8-E8</f>
        <v>0</v>
      </c>
      <c r="G8" s="75"/>
      <c r="J8" s="3"/>
      <c r="P8" s="73"/>
    </row>
    <row r="9" spans="1:16" ht="15" customHeight="1" x14ac:dyDescent="0.2">
      <c r="A9" s="69" t="s">
        <v>102</v>
      </c>
      <c r="B9" s="75"/>
      <c r="C9" s="76">
        <f t="shared" si="0"/>
        <v>0</v>
      </c>
      <c r="D9" s="75"/>
      <c r="E9" s="75"/>
      <c r="F9" s="76">
        <f t="shared" si="1"/>
        <v>0</v>
      </c>
      <c r="G9" s="75"/>
      <c r="J9" s="3"/>
      <c r="P9" s="73"/>
    </row>
    <row r="10" spans="1:16" ht="15" customHeight="1" x14ac:dyDescent="0.2">
      <c r="A10" s="69" t="s">
        <v>393</v>
      </c>
      <c r="B10" s="75"/>
      <c r="C10" s="76">
        <f t="shared" si="0"/>
        <v>0</v>
      </c>
      <c r="D10" s="75"/>
      <c r="E10" s="75"/>
      <c r="F10" s="76">
        <f t="shared" si="1"/>
        <v>0</v>
      </c>
      <c r="G10" s="75"/>
      <c r="J10" s="3"/>
      <c r="P10" s="73"/>
    </row>
    <row r="11" spans="1:16" ht="15" customHeight="1" x14ac:dyDescent="0.2">
      <c r="A11" s="69" t="s">
        <v>112</v>
      </c>
      <c r="B11" s="75"/>
      <c r="C11" s="76">
        <f t="shared" si="0"/>
        <v>0</v>
      </c>
      <c r="D11" s="75"/>
      <c r="E11" s="75"/>
      <c r="F11" s="76">
        <f t="shared" si="1"/>
        <v>0</v>
      </c>
      <c r="G11" s="75"/>
      <c r="J11" s="3"/>
      <c r="P11" s="73"/>
    </row>
    <row r="12" spans="1:16" ht="15" customHeight="1" x14ac:dyDescent="0.2">
      <c r="A12" s="69" t="s">
        <v>113</v>
      </c>
      <c r="B12" s="75"/>
      <c r="C12" s="76">
        <f>+D12-B12</f>
        <v>0</v>
      </c>
      <c r="D12" s="75"/>
      <c r="E12" s="75"/>
      <c r="F12" s="76">
        <f t="shared" si="1"/>
        <v>0</v>
      </c>
      <c r="G12" s="75"/>
      <c r="J12" s="3"/>
      <c r="P12" s="73"/>
    </row>
    <row r="13" spans="1:16" ht="15" customHeight="1" x14ac:dyDescent="0.2">
      <c r="A13" s="69" t="s">
        <v>364</v>
      </c>
      <c r="B13" s="75"/>
      <c r="C13" s="76">
        <f>+D13-B13</f>
        <v>0</v>
      </c>
      <c r="D13" s="75"/>
      <c r="E13" s="75"/>
      <c r="F13" s="76">
        <f t="shared" si="1"/>
        <v>0</v>
      </c>
      <c r="G13" s="75"/>
      <c r="J13" s="3"/>
      <c r="P13" s="73"/>
    </row>
    <row r="14" spans="1:16" ht="15" customHeight="1" x14ac:dyDescent="0.2">
      <c r="A14" s="70" t="s">
        <v>116</v>
      </c>
      <c r="B14" s="77">
        <f>SUM(B6:B13)</f>
        <v>0</v>
      </c>
      <c r="C14" s="77">
        <f t="shared" ref="C14:G14" si="4">SUM(C6:C13)</f>
        <v>0</v>
      </c>
      <c r="D14" s="77">
        <f t="shared" si="4"/>
        <v>0</v>
      </c>
      <c r="E14" s="77">
        <f t="shared" si="4"/>
        <v>0</v>
      </c>
      <c r="F14" s="77">
        <f t="shared" si="4"/>
        <v>0</v>
      </c>
      <c r="G14" s="77">
        <f t="shared" si="4"/>
        <v>0</v>
      </c>
      <c r="J14" s="3"/>
      <c r="P14" s="73"/>
    </row>
    <row r="15" spans="1:16" ht="15" customHeight="1" x14ac:dyDescent="0.2">
      <c r="A15" s="70"/>
      <c r="B15" s="77"/>
      <c r="C15" s="77"/>
      <c r="D15" s="77"/>
      <c r="E15" s="77"/>
      <c r="F15" s="77"/>
      <c r="G15" s="77"/>
      <c r="J15" s="3"/>
      <c r="P15" s="73"/>
    </row>
    <row r="16" spans="1:16" ht="15" customHeight="1" x14ac:dyDescent="0.2">
      <c r="A16" s="69" t="s">
        <v>394</v>
      </c>
      <c r="B16" s="78"/>
      <c r="C16" s="79">
        <f>+D16-B16</f>
        <v>0</v>
      </c>
      <c r="D16" s="78"/>
      <c r="E16" s="78"/>
      <c r="F16" s="79">
        <f>+G16-E16</f>
        <v>0</v>
      </c>
      <c r="G16" s="78"/>
      <c r="J16" s="3"/>
    </row>
    <row r="17" spans="1:10" ht="15" customHeight="1" x14ac:dyDescent="0.2">
      <c r="A17" s="69"/>
      <c r="B17" s="84"/>
      <c r="C17" s="85"/>
      <c r="D17" s="84"/>
      <c r="E17" s="84"/>
      <c r="F17" s="85"/>
      <c r="G17" s="84"/>
      <c r="J17" s="3"/>
    </row>
    <row r="18" spans="1:10" ht="15" customHeight="1" x14ac:dyDescent="0.2">
      <c r="B18" s="410" t="s">
        <v>338</v>
      </c>
      <c r="C18" s="410"/>
      <c r="D18" s="410"/>
      <c r="E18" s="410" t="s">
        <v>339</v>
      </c>
      <c r="F18" s="410"/>
      <c r="G18" s="410"/>
      <c r="H18" s="410" t="s">
        <v>340</v>
      </c>
      <c r="I18" s="410"/>
      <c r="J18" s="3"/>
    </row>
    <row r="19" spans="1:10" ht="15" customHeight="1" x14ac:dyDescent="0.2">
      <c r="B19" s="74" t="s">
        <v>341</v>
      </c>
      <c r="C19" s="74" t="s">
        <v>342</v>
      </c>
      <c r="D19" s="74" t="s">
        <v>372</v>
      </c>
      <c r="E19" s="74" t="s">
        <v>341</v>
      </c>
      <c r="F19" s="74" t="s">
        <v>342</v>
      </c>
      <c r="G19" s="74" t="s">
        <v>372</v>
      </c>
      <c r="H19" s="74" t="s">
        <v>341</v>
      </c>
      <c r="I19" s="74" t="s">
        <v>372</v>
      </c>
      <c r="J19" s="3"/>
    </row>
    <row r="20" spans="1:10" ht="15" customHeight="1" x14ac:dyDescent="0.2">
      <c r="A20" s="69" t="s">
        <v>392</v>
      </c>
      <c r="B20" s="75"/>
      <c r="C20" s="76">
        <f>+D20-B20</f>
        <v>0</v>
      </c>
      <c r="D20" s="75"/>
      <c r="E20" s="75"/>
      <c r="F20" s="76">
        <f t="shared" ref="F20:F27" si="5">+G20-E20</f>
        <v>0</v>
      </c>
      <c r="G20" s="75"/>
      <c r="H20" s="76">
        <f t="shared" ref="H20:H27" si="6">+B20+E6+B6+E20</f>
        <v>0</v>
      </c>
      <c r="I20" s="76">
        <f t="shared" ref="I20:I27" si="7">+D20+G6+D6+G20</f>
        <v>0</v>
      </c>
      <c r="J20" s="4"/>
    </row>
    <row r="21" spans="1:10" ht="15" customHeight="1" x14ac:dyDescent="0.2">
      <c r="A21" s="69" t="s">
        <v>422</v>
      </c>
      <c r="B21" s="75"/>
      <c r="C21" s="76">
        <f t="shared" ref="C21" si="8">+D21-B21</f>
        <v>0</v>
      </c>
      <c r="D21" s="75"/>
      <c r="E21" s="75"/>
      <c r="F21" s="76">
        <f t="shared" ref="F21" si="9">+G21-E21</f>
        <v>0</v>
      </c>
      <c r="G21" s="75"/>
      <c r="H21" s="76">
        <f t="shared" si="6"/>
        <v>0</v>
      </c>
      <c r="I21" s="76">
        <f t="shared" si="7"/>
        <v>0</v>
      </c>
    </row>
    <row r="22" spans="1:10" ht="15" customHeight="1" x14ac:dyDescent="0.2">
      <c r="A22" s="69" t="s">
        <v>115</v>
      </c>
      <c r="B22" s="75"/>
      <c r="C22" s="76">
        <f t="shared" ref="C22:C27" si="10">+D22-B22</f>
        <v>0</v>
      </c>
      <c r="D22" s="75"/>
      <c r="E22" s="75"/>
      <c r="F22" s="76">
        <f t="shared" si="5"/>
        <v>0</v>
      </c>
      <c r="G22" s="75"/>
      <c r="H22" s="76">
        <f t="shared" si="6"/>
        <v>0</v>
      </c>
      <c r="I22" s="76">
        <f t="shared" si="7"/>
        <v>0</v>
      </c>
    </row>
    <row r="23" spans="1:10" ht="15" customHeight="1" x14ac:dyDescent="0.2">
      <c r="A23" s="69" t="s">
        <v>102</v>
      </c>
      <c r="B23" s="75"/>
      <c r="C23" s="76">
        <f>+D23-B23</f>
        <v>0</v>
      </c>
      <c r="D23" s="75"/>
      <c r="E23" s="75"/>
      <c r="F23" s="76">
        <f t="shared" si="5"/>
        <v>0</v>
      </c>
      <c r="G23" s="75"/>
      <c r="H23" s="76">
        <f t="shared" si="6"/>
        <v>0</v>
      </c>
      <c r="I23" s="76">
        <f t="shared" si="7"/>
        <v>0</v>
      </c>
    </row>
    <row r="24" spans="1:10" ht="15" customHeight="1" x14ac:dyDescent="0.2">
      <c r="A24" s="69" t="s">
        <v>393</v>
      </c>
      <c r="B24" s="75"/>
      <c r="C24" s="76">
        <f t="shared" si="10"/>
        <v>0</v>
      </c>
      <c r="D24" s="75"/>
      <c r="E24" s="75"/>
      <c r="F24" s="76">
        <f t="shared" si="5"/>
        <v>0</v>
      </c>
      <c r="G24" s="75"/>
      <c r="H24" s="76">
        <f t="shared" si="6"/>
        <v>0</v>
      </c>
      <c r="I24" s="76">
        <f t="shared" si="7"/>
        <v>0</v>
      </c>
    </row>
    <row r="25" spans="1:10" ht="15" customHeight="1" x14ac:dyDescent="0.2">
      <c r="A25" s="69" t="s">
        <v>112</v>
      </c>
      <c r="B25" s="75"/>
      <c r="C25" s="76">
        <f t="shared" si="10"/>
        <v>0</v>
      </c>
      <c r="D25" s="75"/>
      <c r="E25" s="75"/>
      <c r="F25" s="76">
        <f t="shared" si="5"/>
        <v>0</v>
      </c>
      <c r="G25" s="75"/>
      <c r="H25" s="76">
        <f t="shared" si="6"/>
        <v>0</v>
      </c>
      <c r="I25" s="76">
        <f t="shared" si="7"/>
        <v>0</v>
      </c>
    </row>
    <row r="26" spans="1:10" ht="15" customHeight="1" x14ac:dyDescent="0.2">
      <c r="A26" s="69" t="s">
        <v>113</v>
      </c>
      <c r="B26" s="75"/>
      <c r="C26" s="76">
        <f t="shared" si="10"/>
        <v>0</v>
      </c>
      <c r="D26" s="75"/>
      <c r="E26" s="75"/>
      <c r="F26" s="76">
        <f t="shared" si="5"/>
        <v>0</v>
      </c>
      <c r="G26" s="75"/>
      <c r="H26" s="76">
        <f t="shared" si="6"/>
        <v>0</v>
      </c>
      <c r="I26" s="76">
        <f t="shared" si="7"/>
        <v>0</v>
      </c>
    </row>
    <row r="27" spans="1:10" ht="15" customHeight="1" x14ac:dyDescent="0.2">
      <c r="A27" s="69" t="s">
        <v>364</v>
      </c>
      <c r="B27" s="75"/>
      <c r="C27" s="76">
        <f t="shared" si="10"/>
        <v>0</v>
      </c>
      <c r="D27" s="75"/>
      <c r="E27" s="75"/>
      <c r="F27" s="76">
        <f t="shared" si="5"/>
        <v>0</v>
      </c>
      <c r="G27" s="75"/>
      <c r="H27" s="76">
        <f t="shared" si="6"/>
        <v>0</v>
      </c>
      <c r="I27" s="76">
        <f t="shared" si="7"/>
        <v>0</v>
      </c>
    </row>
    <row r="28" spans="1:10" ht="15" customHeight="1" x14ac:dyDescent="0.2">
      <c r="A28" s="70" t="s">
        <v>116</v>
      </c>
      <c r="B28" s="77">
        <f>SUM(B20:B27)</f>
        <v>0</v>
      </c>
      <c r="C28" s="77">
        <f t="shared" ref="C28:I28" si="11">SUM(C20:C27)</f>
        <v>0</v>
      </c>
      <c r="D28" s="77">
        <f t="shared" si="11"/>
        <v>0</v>
      </c>
      <c r="E28" s="77">
        <f t="shared" si="11"/>
        <v>0</v>
      </c>
      <c r="F28" s="77">
        <f t="shared" si="11"/>
        <v>0</v>
      </c>
      <c r="G28" s="77">
        <f t="shared" si="11"/>
        <v>0</v>
      </c>
      <c r="H28" s="77">
        <f t="shared" si="11"/>
        <v>0</v>
      </c>
      <c r="I28" s="77">
        <f t="shared" si="11"/>
        <v>0</v>
      </c>
    </row>
    <row r="29" spans="1:10" ht="15" customHeight="1" x14ac:dyDescent="0.2">
      <c r="A29" s="70"/>
      <c r="B29" s="77"/>
      <c r="C29" s="77"/>
      <c r="D29" s="77"/>
      <c r="E29" s="77"/>
      <c r="F29" s="77"/>
      <c r="G29" s="77"/>
      <c r="H29" s="77"/>
      <c r="I29" s="77"/>
    </row>
    <row r="30" spans="1:10" ht="15" customHeight="1" x14ac:dyDescent="0.2">
      <c r="A30" s="69" t="s">
        <v>394</v>
      </c>
      <c r="B30" s="78"/>
      <c r="C30" s="80">
        <f>+D30-B30</f>
        <v>0</v>
      </c>
      <c r="D30" s="78"/>
      <c r="E30" s="78"/>
      <c r="F30" s="80">
        <f>+G30-E30</f>
        <v>0</v>
      </c>
      <c r="G30" s="78"/>
      <c r="H30" s="80">
        <f>+B30+E16+B16+E30</f>
        <v>0</v>
      </c>
      <c r="I30" s="80">
        <f>+D30+G16+D16+G30</f>
        <v>0</v>
      </c>
    </row>
    <row r="31" spans="1:10" ht="15" customHeight="1" x14ac:dyDescent="0.2">
      <c r="A31" s="83" t="s">
        <v>343</v>
      </c>
      <c r="B31" s="73"/>
      <c r="C31" s="73"/>
      <c r="D31" s="73"/>
      <c r="E31" s="73"/>
      <c r="F31" s="73"/>
      <c r="G31" s="73"/>
      <c r="H31" s="73"/>
      <c r="I31" s="73"/>
    </row>
    <row r="32" spans="1:10" ht="15" customHeight="1" x14ac:dyDescent="0.2">
      <c r="A32" s="81"/>
      <c r="B32" s="73"/>
      <c r="C32" s="73"/>
      <c r="D32" s="73"/>
      <c r="E32" s="73"/>
      <c r="F32" s="73"/>
      <c r="G32" s="73"/>
      <c r="H32" s="73"/>
      <c r="I32" s="73"/>
    </row>
    <row r="33" spans="1:10" ht="15" customHeight="1" x14ac:dyDescent="0.2">
      <c r="A33" s="70" t="s">
        <v>412</v>
      </c>
      <c r="B33" s="307" t="str">
        <f>IF('Exhibit C'!$E$138+'Exhibit C'!$E$145&lt;1, "",(('Exhibit C'!$E$163+'Exhibit C'!$H$163+'Exhibit D'!$E$115+'Exhibit D'!$H$115)/(('Exhibit C'!$E$138+'Exhibit C'!H138+'Exhibit C'!$E$145+'Exhibit C'!H145)/12)))</f>
        <v/>
      </c>
      <c r="C33" s="71"/>
      <c r="D33" s="71"/>
      <c r="E33" s="71"/>
      <c r="F33" s="71"/>
      <c r="G33" s="71"/>
      <c r="H33" s="71"/>
      <c r="I33" s="71"/>
      <c r="J33" s="1"/>
    </row>
    <row r="34" spans="1:10" ht="15" customHeight="1" x14ac:dyDescent="0.2">
      <c r="A34" s="306"/>
      <c r="B34" s="83"/>
      <c r="C34" s="71"/>
      <c r="D34" s="71"/>
      <c r="E34" s="71"/>
      <c r="F34" s="71"/>
      <c r="G34" s="71"/>
      <c r="H34" s="71"/>
      <c r="I34" s="71"/>
      <c r="J34" s="2"/>
    </row>
    <row r="35" spans="1:10" ht="15" customHeight="1" x14ac:dyDescent="0.2">
      <c r="A35" s="70" t="s">
        <v>413</v>
      </c>
      <c r="B35" s="308" t="str">
        <f>IF('Exhibit D'!K94=0,"No long-term debt",((('Exhibit C'!E15+'Exhibit C'!E26)-'Exhibit C'!E123)/'Exhibit D'!K94))</f>
        <v>No long-term debt</v>
      </c>
      <c r="C35" s="72"/>
      <c r="D35" s="72"/>
      <c r="E35" s="72"/>
      <c r="F35" s="72"/>
      <c r="G35" s="72"/>
      <c r="H35" s="72"/>
      <c r="I35" s="72"/>
      <c r="J35" s="2"/>
    </row>
    <row r="36" spans="1:10" ht="15" customHeight="1" x14ac:dyDescent="0.2">
      <c r="C36" s="82"/>
      <c r="D36" s="82"/>
      <c r="E36" s="82"/>
      <c r="G36" s="82"/>
    </row>
    <row r="37" spans="1:10" ht="15" customHeight="1" x14ac:dyDescent="0.2">
      <c r="G37" s="82"/>
    </row>
  </sheetData>
  <sheetProtection selectLockedCells="1"/>
  <mergeCells count="5">
    <mergeCell ref="B4:D4"/>
    <mergeCell ref="E4:G4"/>
    <mergeCell ref="B18:D18"/>
    <mergeCell ref="H18:I18"/>
    <mergeCell ref="E18:G18"/>
  </mergeCells>
  <phoneticPr fontId="2" type="noConversion"/>
  <conditionalFormatting sqref="B35">
    <cfRule type="cellIs" dxfId="13" priority="7" operator="lessThan">
      <formula>2</formula>
    </cfRule>
  </conditionalFormatting>
  <conditionalFormatting sqref="A1:I7 B33:I35 A9:I20 A22:I32">
    <cfRule type="expression" dxfId="12" priority="4" stopIfTrue="1">
      <formula>MOD(ROW(),2)=1</formula>
    </cfRule>
  </conditionalFormatting>
  <conditionalFormatting sqref="A33:A35">
    <cfRule type="expression" dxfId="11" priority="3" stopIfTrue="1">
      <formula>MOD(ROW(),2)=1</formula>
    </cfRule>
  </conditionalFormatting>
  <conditionalFormatting sqref="A8:I8">
    <cfRule type="expression" dxfId="10" priority="2" stopIfTrue="1">
      <formula>MOD(ROW(),2)=1</formula>
    </cfRule>
  </conditionalFormatting>
  <conditionalFormatting sqref="A21:I21">
    <cfRule type="expression" dxfId="9" priority="1" stopIfTrue="1">
      <formula>MOD(ROW(),2)=1</formula>
    </cfRule>
  </conditionalFormatting>
  <printOptions horizontalCentered="1" verticalCentered="1"/>
  <pageMargins left="0.2" right="0.2" top="0.25" bottom="0.25" header="0.3" footer="0.3"/>
  <pageSetup scale="9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169"/>
  <sheetViews>
    <sheetView topLeftCell="A6" workbookViewId="0">
      <selection activeCell="E15" sqref="E15"/>
    </sheetView>
  </sheetViews>
  <sheetFormatPr baseColWidth="10" defaultColWidth="9.1640625" defaultRowHeight="15" customHeight="1" x14ac:dyDescent="0.2"/>
  <cols>
    <col min="1" max="1" width="6.1640625" style="8" customWidth="1"/>
    <col min="2" max="2" width="45.1640625" style="8" customWidth="1"/>
    <col min="3" max="11" width="18.6640625" style="8" customWidth="1"/>
    <col min="12" max="16384" width="9.1640625" style="8"/>
  </cols>
  <sheetData>
    <row r="1" spans="1:11" ht="15" customHeight="1" x14ac:dyDescent="0.2">
      <c r="A1" s="418" t="str">
        <f>+Affidavit1!A2</f>
        <v>Insert College Name</v>
      </c>
      <c r="B1" s="418"/>
      <c r="C1" s="418"/>
      <c r="D1" s="418"/>
      <c r="E1" s="418"/>
      <c r="F1" s="6"/>
      <c r="G1" s="6"/>
      <c r="H1" s="6"/>
      <c r="I1" s="6"/>
      <c r="J1" s="6"/>
      <c r="K1" s="7" t="str">
        <f>Affidavit1!$F$3</f>
        <v>2018-2019</v>
      </c>
    </row>
    <row r="2" spans="1:11" ht="15" customHeight="1" x14ac:dyDescent="0.2">
      <c r="A2" s="406" t="str">
        <f>+'Exhibit B'!A2:O2</f>
        <v>Budget Amendment #</v>
      </c>
      <c r="B2" s="406"/>
      <c r="C2" s="9">
        <f>Affidavit1!$H$4</f>
        <v>1</v>
      </c>
      <c r="D2" s="10"/>
      <c r="E2" s="10"/>
      <c r="F2" s="10"/>
      <c r="G2" s="10"/>
      <c r="H2" s="10"/>
      <c r="I2" s="10"/>
      <c r="J2" s="10"/>
      <c r="K2" s="11" t="str">
        <f ca="1">REPLACE(CELL("filename",A1),1,FIND("]",CELL("filename",A1)),"")</f>
        <v>Exhibit C</v>
      </c>
    </row>
    <row r="3" spans="1:11" ht="15" customHeight="1" x14ac:dyDescent="0.2">
      <c r="A3" s="407" t="s">
        <v>166</v>
      </c>
      <c r="B3" s="407"/>
      <c r="C3" s="407"/>
      <c r="D3" s="407"/>
      <c r="E3" s="407"/>
      <c r="F3" s="10"/>
      <c r="G3" s="10"/>
      <c r="H3" s="10"/>
      <c r="I3" s="10"/>
      <c r="J3" s="10"/>
      <c r="K3" s="10"/>
    </row>
    <row r="4" spans="1:11" ht="15" customHeight="1" x14ac:dyDescent="0.2">
      <c r="C4" s="10"/>
      <c r="D4" s="10"/>
      <c r="E4" s="10"/>
      <c r="F4" s="10"/>
      <c r="G4" s="10"/>
      <c r="H4" s="10"/>
      <c r="I4" s="10"/>
      <c r="J4" s="10"/>
    </row>
    <row r="5" spans="1:11" ht="15" customHeight="1" x14ac:dyDescent="0.2">
      <c r="C5" s="412" t="s">
        <v>145</v>
      </c>
      <c r="D5" s="413"/>
      <c r="E5" s="413"/>
      <c r="F5" s="412" t="s">
        <v>164</v>
      </c>
      <c r="G5" s="413"/>
      <c r="H5" s="413"/>
      <c r="I5" s="412" t="s">
        <v>165</v>
      </c>
      <c r="J5" s="413"/>
      <c r="K5" s="414"/>
    </row>
    <row r="6" spans="1:11" ht="15" customHeight="1" x14ac:dyDescent="0.2">
      <c r="C6" s="20" t="s">
        <v>341</v>
      </c>
      <c r="D6" s="21" t="s">
        <v>342</v>
      </c>
      <c r="E6" s="108" t="s">
        <v>372</v>
      </c>
      <c r="F6" s="20" t="s">
        <v>341</v>
      </c>
      <c r="G6" s="21" t="s">
        <v>342</v>
      </c>
      <c r="H6" s="108" t="s">
        <v>372</v>
      </c>
      <c r="I6" s="20" t="s">
        <v>341</v>
      </c>
      <c r="J6" s="21" t="s">
        <v>342</v>
      </c>
      <c r="K6" s="22" t="s">
        <v>372</v>
      </c>
    </row>
    <row r="7" spans="1:11" ht="15" customHeight="1" x14ac:dyDescent="0.2">
      <c r="A7" s="422" t="s">
        <v>109</v>
      </c>
      <c r="B7" s="423"/>
      <c r="C7" s="109"/>
      <c r="D7" s="52">
        <f>+E7-C7</f>
        <v>0</v>
      </c>
      <c r="E7" s="282"/>
      <c r="F7" s="109"/>
      <c r="G7" s="52">
        <f>H7-F7</f>
        <v>0</v>
      </c>
      <c r="H7" s="282"/>
      <c r="I7" s="109"/>
      <c r="J7" s="52">
        <f>K7-I7</f>
        <v>0</v>
      </c>
      <c r="K7" s="283"/>
    </row>
    <row r="8" spans="1:11" ht="15" customHeight="1" x14ac:dyDescent="0.2">
      <c r="A8" s="426" t="s">
        <v>419</v>
      </c>
      <c r="B8" s="427"/>
      <c r="C8" s="56"/>
      <c r="D8" s="113">
        <f t="shared" ref="D8:D11" si="0">+E8-C8</f>
        <v>0</v>
      </c>
      <c r="E8" s="280"/>
      <c r="F8" s="56"/>
      <c r="G8" s="113">
        <f t="shared" ref="G8:G11" si="1">+H8-F8</f>
        <v>0</v>
      </c>
      <c r="H8" s="280"/>
      <c r="I8" s="56"/>
      <c r="J8" s="113">
        <f t="shared" ref="J8:J11" si="2">K8-I8</f>
        <v>0</v>
      </c>
      <c r="K8" s="281"/>
    </row>
    <row r="9" spans="1:11" ht="15" customHeight="1" x14ac:dyDescent="0.2">
      <c r="A9" s="426" t="s">
        <v>420</v>
      </c>
      <c r="B9" s="427"/>
      <c r="C9" s="39"/>
      <c r="D9" s="113">
        <f t="shared" si="0"/>
        <v>0</v>
      </c>
      <c r="E9" s="280"/>
      <c r="F9" s="39"/>
      <c r="G9" s="113">
        <f t="shared" si="1"/>
        <v>0</v>
      </c>
      <c r="H9" s="280"/>
      <c r="I9" s="39"/>
      <c r="J9" s="113">
        <f t="shared" si="2"/>
        <v>0</v>
      </c>
      <c r="K9" s="281"/>
    </row>
    <row r="10" spans="1:11" ht="15" hidden="1" customHeight="1" x14ac:dyDescent="0.2">
      <c r="A10" s="426"/>
      <c r="B10" s="427"/>
      <c r="C10" s="39"/>
      <c r="D10" s="113">
        <f t="shared" si="0"/>
        <v>0</v>
      </c>
      <c r="E10" s="280"/>
      <c r="F10" s="39"/>
      <c r="G10" s="113">
        <f t="shared" si="1"/>
        <v>0</v>
      </c>
      <c r="H10" s="280"/>
      <c r="I10" s="39"/>
      <c r="J10" s="113">
        <f t="shared" si="2"/>
        <v>0</v>
      </c>
      <c r="K10" s="281"/>
    </row>
    <row r="11" spans="1:11" ht="15" hidden="1" customHeight="1" x14ac:dyDescent="0.2">
      <c r="A11" s="426"/>
      <c r="B11" s="427"/>
      <c r="C11" s="56"/>
      <c r="D11" s="113">
        <f t="shared" si="0"/>
        <v>0</v>
      </c>
      <c r="E11" s="114"/>
      <c r="F11" s="56"/>
      <c r="G11" s="113">
        <f t="shared" si="1"/>
        <v>0</v>
      </c>
      <c r="H11" s="114"/>
      <c r="I11" s="56"/>
      <c r="J11" s="113">
        <f t="shared" si="2"/>
        <v>0</v>
      </c>
      <c r="K11" s="382"/>
    </row>
    <row r="12" spans="1:11" ht="15" customHeight="1" x14ac:dyDescent="0.2">
      <c r="A12" s="424" t="s">
        <v>421</v>
      </c>
      <c r="B12" s="425"/>
      <c r="C12" s="284">
        <f>C7+C8+C9</f>
        <v>0</v>
      </c>
      <c r="D12" s="285">
        <f>+E12-C12</f>
        <v>0</v>
      </c>
      <c r="E12" s="286">
        <f>E7+E8+E9</f>
        <v>0</v>
      </c>
      <c r="F12" s="284">
        <f>F7+F8+F9</f>
        <v>0</v>
      </c>
      <c r="G12" s="285">
        <f>+H12-F12</f>
        <v>0</v>
      </c>
      <c r="H12" s="286">
        <f>H7+H8+H9</f>
        <v>0</v>
      </c>
      <c r="I12" s="284">
        <f>I7+I8+I9</f>
        <v>0</v>
      </c>
      <c r="J12" s="285">
        <f>+K12-I12</f>
        <v>0</v>
      </c>
      <c r="K12" s="286">
        <f>K7+K8+K9</f>
        <v>0</v>
      </c>
    </row>
    <row r="13" spans="1:11" ht="15" customHeight="1" x14ac:dyDescent="0.2">
      <c r="A13" s="421" t="s">
        <v>146</v>
      </c>
      <c r="B13" s="409"/>
      <c r="C13" s="51"/>
      <c r="D13" s="110"/>
      <c r="E13" s="111"/>
      <c r="F13" s="51"/>
      <c r="G13" s="110"/>
      <c r="H13" s="111"/>
      <c r="I13" s="51"/>
      <c r="J13" s="110"/>
      <c r="K13" s="112"/>
    </row>
    <row r="14" spans="1:11" ht="15" customHeight="1" x14ac:dyDescent="0.2">
      <c r="A14" s="419" t="s">
        <v>147</v>
      </c>
      <c r="B14" s="420"/>
      <c r="C14" s="56"/>
      <c r="D14" s="113"/>
      <c r="E14" s="114"/>
      <c r="F14" s="56"/>
      <c r="G14" s="113"/>
      <c r="H14" s="114"/>
      <c r="I14" s="56"/>
      <c r="J14" s="113"/>
      <c r="K14" s="382"/>
    </row>
    <row r="15" spans="1:11" ht="15" customHeight="1" x14ac:dyDescent="0.2">
      <c r="A15" s="115">
        <v>431</v>
      </c>
      <c r="B15" s="8" t="s">
        <v>148</v>
      </c>
      <c r="C15" s="56"/>
      <c r="D15" s="113">
        <f>E15-C15</f>
        <v>0</v>
      </c>
      <c r="E15" s="38"/>
      <c r="F15" s="39"/>
      <c r="G15" s="113">
        <f t="shared" ref="G15:G28" si="3">H15-F15</f>
        <v>0</v>
      </c>
      <c r="H15" s="311"/>
      <c r="I15" s="39"/>
      <c r="J15" s="113">
        <f t="shared" ref="J15:J28" si="4">K15-I15</f>
        <v>0</v>
      </c>
      <c r="K15" s="311"/>
    </row>
    <row r="16" spans="1:11" ht="15" customHeight="1" x14ac:dyDescent="0.2">
      <c r="A16" s="115">
        <v>435</v>
      </c>
      <c r="B16" s="8" t="s">
        <v>423</v>
      </c>
      <c r="C16" s="56"/>
      <c r="D16" s="113">
        <f>E16-C16</f>
        <v>0</v>
      </c>
      <c r="E16" s="311"/>
      <c r="F16" s="116"/>
      <c r="G16" s="113">
        <f t="shared" ref="G16" si="5">H16-F16</f>
        <v>0</v>
      </c>
      <c r="H16" s="311"/>
      <c r="I16" s="39"/>
      <c r="J16" s="113">
        <f t="shared" ref="J16" si="6">K16-I16</f>
        <v>0</v>
      </c>
      <c r="K16" s="311"/>
    </row>
    <row r="17" spans="1:11" ht="15" customHeight="1" x14ac:dyDescent="0.2">
      <c r="A17" s="115">
        <v>438</v>
      </c>
      <c r="B17" s="8" t="s">
        <v>115</v>
      </c>
      <c r="C17" s="56"/>
      <c r="D17" s="113">
        <f>E17-C17</f>
        <v>0</v>
      </c>
      <c r="E17" s="311"/>
      <c r="F17" s="116"/>
      <c r="G17" s="113">
        <f t="shared" si="3"/>
        <v>0</v>
      </c>
      <c r="H17" s="311"/>
      <c r="I17" s="39"/>
      <c r="J17" s="113">
        <f t="shared" si="4"/>
        <v>0</v>
      </c>
      <c r="K17" s="311"/>
    </row>
    <row r="18" spans="1:11" ht="15" customHeight="1" x14ac:dyDescent="0.2">
      <c r="A18" s="115">
        <v>439</v>
      </c>
      <c r="B18" s="8" t="s">
        <v>102</v>
      </c>
      <c r="C18" s="39"/>
      <c r="D18" s="113">
        <f t="shared" ref="D18:D28" si="7">E18-C18</f>
        <v>0</v>
      </c>
      <c r="E18" s="311"/>
      <c r="F18" s="39"/>
      <c r="G18" s="113">
        <f t="shared" si="3"/>
        <v>0</v>
      </c>
      <c r="H18" s="311"/>
      <c r="I18" s="39"/>
      <c r="J18" s="113">
        <f t="shared" si="4"/>
        <v>0</v>
      </c>
      <c r="K18" s="311"/>
    </row>
    <row r="19" spans="1:11" ht="15" customHeight="1" x14ac:dyDescent="0.2">
      <c r="A19" s="115">
        <v>440</v>
      </c>
      <c r="B19" s="8" t="s">
        <v>111</v>
      </c>
      <c r="C19" s="39"/>
      <c r="D19" s="113">
        <f t="shared" si="7"/>
        <v>0</v>
      </c>
      <c r="E19" s="311"/>
      <c r="F19" s="39"/>
      <c r="G19" s="113">
        <f t="shared" si="3"/>
        <v>0</v>
      </c>
      <c r="H19" s="311"/>
      <c r="I19" s="39"/>
      <c r="J19" s="113">
        <f t="shared" si="4"/>
        <v>0</v>
      </c>
      <c r="K19" s="311"/>
    </row>
    <row r="20" spans="1:11" ht="15" customHeight="1" x14ac:dyDescent="0.2">
      <c r="A20" s="115">
        <v>441</v>
      </c>
      <c r="B20" s="8" t="s">
        <v>149</v>
      </c>
      <c r="C20" s="39"/>
      <c r="D20" s="113">
        <f t="shared" si="7"/>
        <v>0</v>
      </c>
      <c r="E20" s="311"/>
      <c r="F20" s="39"/>
      <c r="G20" s="113">
        <f t="shared" si="3"/>
        <v>0</v>
      </c>
      <c r="H20" s="311"/>
      <c r="I20" s="39"/>
      <c r="J20" s="113">
        <f t="shared" si="4"/>
        <v>0</v>
      </c>
      <c r="K20" s="311"/>
    </row>
    <row r="21" spans="1:11" ht="15" customHeight="1" x14ac:dyDescent="0.2">
      <c r="A21" s="115">
        <v>442</v>
      </c>
      <c r="B21" s="8" t="s">
        <v>150</v>
      </c>
      <c r="C21" s="39"/>
      <c r="D21" s="113">
        <f t="shared" si="7"/>
        <v>0</v>
      </c>
      <c r="E21" s="311"/>
      <c r="F21" s="39"/>
      <c r="G21" s="113">
        <f t="shared" si="3"/>
        <v>0</v>
      </c>
      <c r="H21" s="311"/>
      <c r="I21" s="39"/>
      <c r="J21" s="113">
        <f t="shared" si="4"/>
        <v>0</v>
      </c>
      <c r="K21" s="311"/>
    </row>
    <row r="22" spans="1:11" ht="15" customHeight="1" x14ac:dyDescent="0.2">
      <c r="A22" s="115">
        <v>443</v>
      </c>
      <c r="B22" s="8" t="s">
        <v>112</v>
      </c>
      <c r="C22" s="39"/>
      <c r="D22" s="113">
        <f t="shared" si="7"/>
        <v>0</v>
      </c>
      <c r="E22" s="311"/>
      <c r="F22" s="39"/>
      <c r="G22" s="113">
        <f t="shared" si="3"/>
        <v>0</v>
      </c>
      <c r="H22" s="311"/>
      <c r="I22" s="39"/>
      <c r="J22" s="113">
        <f t="shared" si="4"/>
        <v>0</v>
      </c>
      <c r="K22" s="311"/>
    </row>
    <row r="23" spans="1:11" ht="15" customHeight="1" x14ac:dyDescent="0.2">
      <c r="A23" s="115">
        <v>444</v>
      </c>
      <c r="B23" s="8" t="s">
        <v>151</v>
      </c>
      <c r="C23" s="39"/>
      <c r="D23" s="113">
        <f t="shared" si="7"/>
        <v>0</v>
      </c>
      <c r="E23" s="311"/>
      <c r="F23" s="39"/>
      <c r="G23" s="113">
        <f t="shared" si="3"/>
        <v>0</v>
      </c>
      <c r="H23" s="311"/>
      <c r="I23" s="39"/>
      <c r="J23" s="113">
        <f t="shared" si="4"/>
        <v>0</v>
      </c>
      <c r="K23" s="311"/>
    </row>
    <row r="24" spans="1:11" ht="15" customHeight="1" x14ac:dyDescent="0.2">
      <c r="A24" s="115">
        <v>445</v>
      </c>
      <c r="B24" s="8" t="s">
        <v>113</v>
      </c>
      <c r="C24" s="39"/>
      <c r="D24" s="113">
        <f t="shared" si="7"/>
        <v>0</v>
      </c>
      <c r="E24" s="311"/>
      <c r="F24" s="39"/>
      <c r="G24" s="113">
        <f t="shared" si="3"/>
        <v>0</v>
      </c>
      <c r="H24" s="311"/>
      <c r="I24" s="39"/>
      <c r="J24" s="113">
        <f t="shared" si="4"/>
        <v>0</v>
      </c>
      <c r="K24" s="311"/>
    </row>
    <row r="25" spans="1:11" ht="15" customHeight="1" x14ac:dyDescent="0.2">
      <c r="A25" s="115">
        <v>446</v>
      </c>
      <c r="B25" s="8" t="s">
        <v>114</v>
      </c>
      <c r="C25" s="39"/>
      <c r="D25" s="113">
        <f t="shared" si="7"/>
        <v>0</v>
      </c>
      <c r="E25" s="311"/>
      <c r="F25" s="39"/>
      <c r="G25" s="113">
        <f t="shared" si="3"/>
        <v>0</v>
      </c>
      <c r="H25" s="311"/>
      <c r="I25" s="39"/>
      <c r="J25" s="113">
        <f t="shared" si="4"/>
        <v>0</v>
      </c>
      <c r="K25" s="311"/>
    </row>
    <row r="26" spans="1:11" ht="15" customHeight="1" x14ac:dyDescent="0.2">
      <c r="A26" s="115">
        <v>447</v>
      </c>
      <c r="B26" s="8" t="s">
        <v>364</v>
      </c>
      <c r="C26" s="39"/>
      <c r="D26" s="113">
        <f t="shared" si="7"/>
        <v>0</v>
      </c>
      <c r="E26" s="311"/>
      <c r="F26" s="39"/>
      <c r="G26" s="113">
        <f t="shared" si="3"/>
        <v>0</v>
      </c>
      <c r="H26" s="311"/>
      <c r="I26" s="39"/>
      <c r="J26" s="113">
        <f t="shared" si="4"/>
        <v>0</v>
      </c>
      <c r="K26" s="311"/>
    </row>
    <row r="27" spans="1:11" ht="15" customHeight="1" x14ac:dyDescent="0.2">
      <c r="A27" s="115">
        <v>448</v>
      </c>
      <c r="B27" s="8" t="s">
        <v>365</v>
      </c>
      <c r="C27" s="39"/>
      <c r="D27" s="113">
        <f t="shared" si="7"/>
        <v>0</v>
      </c>
      <c r="E27" s="311"/>
      <c r="F27" s="39"/>
      <c r="G27" s="113">
        <f t="shared" si="3"/>
        <v>0</v>
      </c>
      <c r="H27" s="311"/>
      <c r="I27" s="39"/>
      <c r="J27" s="113">
        <f t="shared" si="4"/>
        <v>0</v>
      </c>
      <c r="K27" s="311"/>
    </row>
    <row r="28" spans="1:11" ht="15" customHeight="1" x14ac:dyDescent="0.2">
      <c r="A28" s="115">
        <v>439</v>
      </c>
      <c r="B28" s="8" t="s">
        <v>152</v>
      </c>
      <c r="C28" s="39"/>
      <c r="D28" s="113">
        <f t="shared" si="7"/>
        <v>0</v>
      </c>
      <c r="E28" s="311"/>
      <c r="F28" s="39"/>
      <c r="G28" s="113">
        <f t="shared" si="3"/>
        <v>0</v>
      </c>
      <c r="H28" s="311"/>
      <c r="I28" s="39"/>
      <c r="J28" s="113">
        <f t="shared" si="4"/>
        <v>0</v>
      </c>
      <c r="K28" s="311"/>
    </row>
    <row r="29" spans="1:11" s="44" customFormat="1" ht="15" customHeight="1" x14ac:dyDescent="0.2">
      <c r="A29" s="117"/>
      <c r="B29" s="44" t="s">
        <v>116</v>
      </c>
      <c r="C29" s="31">
        <f t="shared" ref="C29:K29" si="8">SUM(C15:C28)</f>
        <v>0</v>
      </c>
      <c r="D29" s="32">
        <f t="shared" si="8"/>
        <v>0</v>
      </c>
      <c r="E29" s="33">
        <f t="shared" si="8"/>
        <v>0</v>
      </c>
      <c r="F29" s="31">
        <f t="shared" si="8"/>
        <v>0</v>
      </c>
      <c r="G29" s="32">
        <f t="shared" si="8"/>
        <v>0</v>
      </c>
      <c r="H29" s="33">
        <f t="shared" si="8"/>
        <v>0</v>
      </c>
      <c r="I29" s="31">
        <f t="shared" si="8"/>
        <v>0</v>
      </c>
      <c r="J29" s="32">
        <f t="shared" si="8"/>
        <v>0</v>
      </c>
      <c r="K29" s="33">
        <f t="shared" si="8"/>
        <v>0</v>
      </c>
    </row>
    <row r="30" spans="1:11" ht="15" customHeight="1" x14ac:dyDescent="0.2">
      <c r="A30" s="115"/>
      <c r="B30" s="44"/>
      <c r="C30" s="56"/>
      <c r="D30" s="113"/>
      <c r="E30" s="114"/>
      <c r="F30" s="56"/>
      <c r="G30" s="113"/>
      <c r="H30" s="114"/>
      <c r="I30" s="56"/>
      <c r="J30" s="113"/>
      <c r="K30" s="114"/>
    </row>
    <row r="31" spans="1:11" ht="15" customHeight="1" x14ac:dyDescent="0.2">
      <c r="A31" s="415" t="s">
        <v>153</v>
      </c>
      <c r="B31" s="416"/>
      <c r="C31" s="51"/>
      <c r="D31" s="52"/>
      <c r="E31" s="53"/>
      <c r="F31" s="51"/>
      <c r="G31" s="52"/>
      <c r="H31" s="53"/>
      <c r="I31" s="51"/>
      <c r="J31" s="52"/>
      <c r="K31" s="53"/>
    </row>
    <row r="32" spans="1:11" ht="15" customHeight="1" x14ac:dyDescent="0.2">
      <c r="A32" s="115">
        <v>408</v>
      </c>
      <c r="B32" s="8" t="s">
        <v>98</v>
      </c>
      <c r="C32" s="39"/>
      <c r="D32" s="57">
        <f t="shared" ref="D32:D33" si="9">E32-C32</f>
        <v>0</v>
      </c>
      <c r="E32" s="311"/>
      <c r="F32" s="39"/>
      <c r="G32" s="57">
        <f t="shared" ref="G32:G33" si="10">H32-F32</f>
        <v>0</v>
      </c>
      <c r="H32" s="311"/>
      <c r="I32" s="39"/>
      <c r="J32" s="37">
        <f t="shared" ref="J32:J33" si="11">K32-I32</f>
        <v>0</v>
      </c>
      <c r="K32" s="311"/>
    </row>
    <row r="33" spans="1:11" ht="15" customHeight="1" x14ac:dyDescent="0.2">
      <c r="A33" s="115">
        <v>426</v>
      </c>
      <c r="B33" s="8" t="s">
        <v>101</v>
      </c>
      <c r="C33" s="39"/>
      <c r="D33" s="57">
        <f t="shared" si="9"/>
        <v>0</v>
      </c>
      <c r="E33" s="311"/>
      <c r="F33" s="39"/>
      <c r="G33" s="57">
        <f t="shared" si="10"/>
        <v>0</v>
      </c>
      <c r="H33" s="311"/>
      <c r="I33" s="39"/>
      <c r="J33" s="37">
        <f t="shared" si="11"/>
        <v>0</v>
      </c>
      <c r="K33" s="311"/>
    </row>
    <row r="34" spans="1:11" s="44" customFormat="1" ht="15" customHeight="1" x14ac:dyDescent="0.2">
      <c r="A34" s="117"/>
      <c r="B34" s="44" t="s">
        <v>117</v>
      </c>
      <c r="C34" s="31">
        <f t="shared" ref="C34:K34" si="12">SUM(C32:C33)</f>
        <v>0</v>
      </c>
      <c r="D34" s="32">
        <f t="shared" si="12"/>
        <v>0</v>
      </c>
      <c r="E34" s="33">
        <f t="shared" si="12"/>
        <v>0</v>
      </c>
      <c r="F34" s="31">
        <f t="shared" si="12"/>
        <v>0</v>
      </c>
      <c r="G34" s="32">
        <f t="shared" si="12"/>
        <v>0</v>
      </c>
      <c r="H34" s="33">
        <f t="shared" si="12"/>
        <v>0</v>
      </c>
      <c r="I34" s="31">
        <f t="shared" si="12"/>
        <v>0</v>
      </c>
      <c r="J34" s="32">
        <f t="shared" si="12"/>
        <v>0</v>
      </c>
      <c r="K34" s="33">
        <f t="shared" si="12"/>
        <v>0</v>
      </c>
    </row>
    <row r="35" spans="1:11" ht="15" customHeight="1" x14ac:dyDescent="0.2">
      <c r="A35" s="115"/>
      <c r="B35" s="44"/>
      <c r="C35" s="56"/>
      <c r="D35" s="57"/>
      <c r="E35" s="38"/>
      <c r="F35" s="56"/>
      <c r="G35" s="57"/>
      <c r="H35" s="38"/>
      <c r="I35" s="56"/>
      <c r="J35" s="57"/>
      <c r="K35" s="38"/>
    </row>
    <row r="36" spans="1:11" ht="15" customHeight="1" x14ac:dyDescent="0.2">
      <c r="A36" s="415" t="s">
        <v>154</v>
      </c>
      <c r="B36" s="416"/>
      <c r="C36" s="51"/>
      <c r="D36" s="52"/>
      <c r="E36" s="53"/>
      <c r="F36" s="51"/>
      <c r="G36" s="52"/>
      <c r="H36" s="53"/>
      <c r="I36" s="51"/>
      <c r="J36" s="52"/>
      <c r="K36" s="53"/>
    </row>
    <row r="37" spans="1:11" ht="15" customHeight="1" x14ac:dyDescent="0.2">
      <c r="A37" s="115">
        <v>401</v>
      </c>
      <c r="B37" s="8" t="s">
        <v>156</v>
      </c>
      <c r="C37" s="39"/>
      <c r="D37" s="57"/>
      <c r="E37" s="38">
        <f>C37+D37</f>
        <v>0</v>
      </c>
      <c r="F37" s="39"/>
      <c r="G37" s="57">
        <f t="shared" ref="G37:G40" si="13">H37-F37</f>
        <v>0</v>
      </c>
      <c r="H37" s="311"/>
      <c r="I37" s="39"/>
      <c r="J37" s="57">
        <f t="shared" ref="J37:J40" si="14">K37-I37</f>
        <v>0</v>
      </c>
      <c r="K37" s="311"/>
    </row>
    <row r="38" spans="1:11" ht="15" customHeight="1" x14ac:dyDescent="0.2">
      <c r="A38" s="115">
        <v>402</v>
      </c>
      <c r="B38" s="8" t="s">
        <v>157</v>
      </c>
      <c r="C38" s="39"/>
      <c r="D38" s="57">
        <f t="shared" ref="D38:D40" si="15">E38-C38</f>
        <v>0</v>
      </c>
      <c r="E38" s="311"/>
      <c r="F38" s="39"/>
      <c r="G38" s="57">
        <f t="shared" si="13"/>
        <v>0</v>
      </c>
      <c r="H38" s="311"/>
      <c r="I38" s="39"/>
      <c r="J38" s="57">
        <f t="shared" si="14"/>
        <v>0</v>
      </c>
      <c r="K38" s="311"/>
    </row>
    <row r="39" spans="1:11" ht="15" customHeight="1" x14ac:dyDescent="0.2">
      <c r="A39" s="115">
        <v>406</v>
      </c>
      <c r="B39" s="118" t="s">
        <v>366</v>
      </c>
      <c r="C39" s="39"/>
      <c r="D39" s="57">
        <f t="shared" si="15"/>
        <v>0</v>
      </c>
      <c r="E39" s="311"/>
      <c r="F39" s="39"/>
      <c r="G39" s="57">
        <f t="shared" si="13"/>
        <v>0</v>
      </c>
      <c r="H39" s="311"/>
      <c r="I39" s="39"/>
      <c r="J39" s="57">
        <f t="shared" si="14"/>
        <v>0</v>
      </c>
      <c r="K39" s="311"/>
    </row>
    <row r="40" spans="1:11" ht="15" customHeight="1" x14ac:dyDescent="0.2">
      <c r="A40" s="115">
        <v>425</v>
      </c>
      <c r="B40" s="8" t="s">
        <v>100</v>
      </c>
      <c r="C40" s="39"/>
      <c r="D40" s="57">
        <f t="shared" si="15"/>
        <v>0</v>
      </c>
      <c r="E40" s="311"/>
      <c r="F40" s="39"/>
      <c r="G40" s="57">
        <f t="shared" si="13"/>
        <v>0</v>
      </c>
      <c r="H40" s="311"/>
      <c r="I40" s="39"/>
      <c r="J40" s="57">
        <f t="shared" si="14"/>
        <v>0</v>
      </c>
      <c r="K40" s="311"/>
    </row>
    <row r="41" spans="1:11" s="44" customFormat="1" ht="15" customHeight="1" x14ac:dyDescent="0.2">
      <c r="A41" s="117"/>
      <c r="B41" s="44" t="s">
        <v>155</v>
      </c>
      <c r="C41" s="31">
        <f t="shared" ref="C41:K41" si="16">SUM(C37:C40)</f>
        <v>0</v>
      </c>
      <c r="D41" s="32">
        <f t="shared" si="16"/>
        <v>0</v>
      </c>
      <c r="E41" s="33">
        <f t="shared" si="16"/>
        <v>0</v>
      </c>
      <c r="F41" s="31">
        <f t="shared" si="16"/>
        <v>0</v>
      </c>
      <c r="G41" s="32">
        <f t="shared" si="16"/>
        <v>0</v>
      </c>
      <c r="H41" s="33">
        <f t="shared" si="16"/>
        <v>0</v>
      </c>
      <c r="I41" s="31">
        <f t="shared" si="16"/>
        <v>0</v>
      </c>
      <c r="J41" s="32">
        <f t="shared" si="16"/>
        <v>0</v>
      </c>
      <c r="K41" s="33">
        <f t="shared" si="16"/>
        <v>0</v>
      </c>
    </row>
    <row r="42" spans="1:11" ht="15" customHeight="1" x14ac:dyDescent="0.2">
      <c r="A42" s="115"/>
      <c r="B42" s="44"/>
      <c r="C42" s="56"/>
      <c r="D42" s="57"/>
      <c r="E42" s="38"/>
      <c r="F42" s="56"/>
      <c r="G42" s="57"/>
      <c r="H42" s="38"/>
      <c r="I42" s="56"/>
      <c r="J42" s="57"/>
      <c r="K42" s="38"/>
    </row>
    <row r="43" spans="1:11" ht="15" customHeight="1" x14ac:dyDescent="0.2">
      <c r="A43" s="415" t="s">
        <v>158</v>
      </c>
      <c r="B43" s="416"/>
      <c r="C43" s="51"/>
      <c r="D43" s="52"/>
      <c r="E43" s="53"/>
      <c r="F43" s="51"/>
      <c r="G43" s="52"/>
      <c r="H43" s="53"/>
      <c r="I43" s="51"/>
      <c r="J43" s="52"/>
      <c r="K43" s="282"/>
    </row>
    <row r="44" spans="1:11" ht="15" customHeight="1" x14ac:dyDescent="0.2">
      <c r="A44" s="115">
        <v>410</v>
      </c>
      <c r="B44" s="8" t="s">
        <v>118</v>
      </c>
      <c r="C44" s="39"/>
      <c r="D44" s="57">
        <f>E44-C44</f>
        <v>0</v>
      </c>
      <c r="E44" s="311"/>
      <c r="F44" s="39"/>
      <c r="G44" s="57">
        <f t="shared" ref="G44:G45" si="17">H44-F44</f>
        <v>0</v>
      </c>
      <c r="H44" s="38"/>
      <c r="I44" s="39"/>
      <c r="J44" s="57">
        <f t="shared" ref="J44:J45" si="18">K44-I44</f>
        <v>0</v>
      </c>
      <c r="K44" s="311"/>
    </row>
    <row r="45" spans="1:11" ht="15" customHeight="1" x14ac:dyDescent="0.2">
      <c r="A45" s="115">
        <v>411</v>
      </c>
      <c r="B45" s="8" t="s">
        <v>159</v>
      </c>
      <c r="C45" s="39"/>
      <c r="D45" s="57">
        <f t="shared" ref="D45" si="19">E45-C45</f>
        <v>0</v>
      </c>
      <c r="E45" s="311"/>
      <c r="F45" s="39"/>
      <c r="G45" s="57">
        <f t="shared" si="17"/>
        <v>0</v>
      </c>
      <c r="H45" s="33"/>
      <c r="I45" s="39"/>
      <c r="J45" s="57">
        <f t="shared" si="18"/>
        <v>0</v>
      </c>
      <c r="K45" s="311"/>
    </row>
    <row r="46" spans="1:11" s="44" customFormat="1" ht="15" customHeight="1" x14ac:dyDescent="0.2">
      <c r="A46" s="117"/>
      <c r="B46" s="44" t="s">
        <v>119</v>
      </c>
      <c r="C46" s="31">
        <f t="shared" ref="C46:K46" si="20">SUM(C44:C45)</f>
        <v>0</v>
      </c>
      <c r="D46" s="32">
        <f t="shared" si="20"/>
        <v>0</v>
      </c>
      <c r="E46" s="33">
        <f t="shared" si="20"/>
        <v>0</v>
      </c>
      <c r="F46" s="31">
        <f t="shared" si="20"/>
        <v>0</v>
      </c>
      <c r="G46" s="32">
        <f t="shared" si="20"/>
        <v>0</v>
      </c>
      <c r="H46" s="33">
        <f t="shared" si="20"/>
        <v>0</v>
      </c>
      <c r="I46" s="31">
        <f t="shared" si="20"/>
        <v>0</v>
      </c>
      <c r="J46" s="32">
        <f t="shared" si="20"/>
        <v>0</v>
      </c>
      <c r="K46" s="33">
        <f t="shared" si="20"/>
        <v>0</v>
      </c>
    </row>
    <row r="47" spans="1:11" ht="15" customHeight="1" x14ac:dyDescent="0.2">
      <c r="A47" s="115"/>
      <c r="B47" s="44"/>
      <c r="C47" s="56"/>
      <c r="D47" s="57"/>
      <c r="E47" s="38"/>
      <c r="F47" s="56"/>
      <c r="G47" s="57"/>
      <c r="H47" s="38"/>
      <c r="I47" s="56"/>
      <c r="J47" s="57"/>
      <c r="K47" s="38"/>
    </row>
    <row r="48" spans="1:11" ht="15" customHeight="1" x14ac:dyDescent="0.2">
      <c r="A48" s="415" t="s">
        <v>160</v>
      </c>
      <c r="B48" s="416"/>
      <c r="C48" s="51"/>
      <c r="D48" s="52"/>
      <c r="E48" s="53"/>
      <c r="F48" s="51"/>
      <c r="G48" s="52"/>
      <c r="H48" s="53"/>
      <c r="I48" s="51"/>
      <c r="J48" s="52"/>
      <c r="K48" s="53"/>
    </row>
    <row r="49" spans="1:11" ht="15" customHeight="1" x14ac:dyDescent="0.2">
      <c r="A49" s="115">
        <v>480</v>
      </c>
      <c r="B49" s="8" t="s">
        <v>161</v>
      </c>
      <c r="C49" s="39"/>
      <c r="D49" s="57">
        <f>E49-C49</f>
        <v>0</v>
      </c>
      <c r="E49" s="311"/>
      <c r="F49" s="39"/>
      <c r="G49" s="57">
        <f t="shared" ref="G49:G51" si="21">H49-F49</f>
        <v>0</v>
      </c>
      <c r="H49" s="311"/>
      <c r="I49" s="39"/>
      <c r="J49" s="57">
        <f>K49-I49</f>
        <v>0</v>
      </c>
      <c r="K49" s="311"/>
    </row>
    <row r="50" spans="1:11" ht="15" customHeight="1" x14ac:dyDescent="0.2">
      <c r="A50" s="115">
        <v>481</v>
      </c>
      <c r="B50" s="8" t="s">
        <v>162</v>
      </c>
      <c r="C50" s="39"/>
      <c r="D50" s="57">
        <f>E50-C50</f>
        <v>0</v>
      </c>
      <c r="E50" s="311"/>
      <c r="F50" s="39"/>
      <c r="G50" s="57">
        <f t="shared" si="21"/>
        <v>0</v>
      </c>
      <c r="H50" s="311"/>
      <c r="I50" s="39"/>
      <c r="J50" s="57">
        <f t="shared" ref="J50:J51" si="22">K50-I50</f>
        <v>0</v>
      </c>
      <c r="K50" s="311"/>
    </row>
    <row r="51" spans="1:11" ht="15" customHeight="1" x14ac:dyDescent="0.2">
      <c r="A51" s="115">
        <v>482</v>
      </c>
      <c r="B51" s="8" t="s">
        <v>131</v>
      </c>
      <c r="C51" s="39"/>
      <c r="D51" s="57"/>
      <c r="E51" s="311"/>
      <c r="F51" s="39"/>
      <c r="G51" s="57">
        <f t="shared" si="21"/>
        <v>0</v>
      </c>
      <c r="H51" s="311"/>
      <c r="I51" s="39"/>
      <c r="J51" s="57">
        <f t="shared" si="22"/>
        <v>0</v>
      </c>
      <c r="K51" s="311"/>
    </row>
    <row r="52" spans="1:11" s="44" customFormat="1" ht="15" customHeight="1" x14ac:dyDescent="0.2">
      <c r="A52" s="119"/>
      <c r="B52" s="49" t="s">
        <v>163</v>
      </c>
      <c r="C52" s="47">
        <f t="shared" ref="C52:K52" si="23">SUM(C49:C51)</f>
        <v>0</v>
      </c>
      <c r="D52" s="42">
        <f t="shared" si="23"/>
        <v>0</v>
      </c>
      <c r="E52" s="46">
        <f t="shared" si="23"/>
        <v>0</v>
      </c>
      <c r="F52" s="47">
        <f t="shared" si="23"/>
        <v>0</v>
      </c>
      <c r="G52" s="42">
        <f t="shared" si="23"/>
        <v>0</v>
      </c>
      <c r="H52" s="46">
        <f>SUM(H49:H51)</f>
        <v>0</v>
      </c>
      <c r="I52" s="47">
        <f t="shared" si="23"/>
        <v>0</v>
      </c>
      <c r="J52" s="42">
        <f t="shared" si="23"/>
        <v>0</v>
      </c>
      <c r="K52" s="46">
        <f t="shared" si="23"/>
        <v>0</v>
      </c>
    </row>
    <row r="53" spans="1:11" ht="15" customHeight="1" x14ac:dyDescent="0.2">
      <c r="A53" s="63"/>
      <c r="B53" s="50"/>
      <c r="C53" s="120"/>
      <c r="D53" s="121"/>
      <c r="E53" s="121"/>
      <c r="F53" s="120"/>
      <c r="G53" s="121"/>
      <c r="H53" s="121"/>
      <c r="I53" s="120"/>
      <c r="J53" s="121"/>
      <c r="K53" s="122"/>
    </row>
    <row r="54" spans="1:11" ht="15" customHeight="1" x14ac:dyDescent="0.2">
      <c r="A54" s="417" t="str">
        <f>+Affidavit1!A2</f>
        <v>Insert College Name</v>
      </c>
      <c r="B54" s="417"/>
      <c r="C54" s="69"/>
      <c r="D54" s="69"/>
      <c r="E54" s="69"/>
      <c r="F54" s="69"/>
      <c r="G54" s="69"/>
      <c r="H54" s="69"/>
      <c r="I54" s="69"/>
      <c r="J54" s="69"/>
      <c r="K54" s="123" t="str">
        <f>Affidavit1!$F$3</f>
        <v>2018-2019</v>
      </c>
    </row>
    <row r="55" spans="1:11" ht="15" customHeight="1" x14ac:dyDescent="0.2">
      <c r="A55" s="406" t="str">
        <f>+A2</f>
        <v>Budget Amendment #</v>
      </c>
      <c r="B55" s="406"/>
      <c r="C55" s="9">
        <f>Affidavit1!$H$4</f>
        <v>1</v>
      </c>
      <c r="D55" s="10"/>
      <c r="E55" s="10"/>
      <c r="F55" s="10"/>
      <c r="G55" s="10"/>
      <c r="H55" s="10"/>
      <c r="I55" s="10"/>
      <c r="J55" s="10"/>
      <c r="K55" s="124" t="str">
        <f ca="1">K2</f>
        <v>Exhibit C</v>
      </c>
    </row>
    <row r="56" spans="1:11" ht="15" customHeight="1" x14ac:dyDescent="0.2">
      <c r="A56" s="407" t="s">
        <v>166</v>
      </c>
      <c r="B56" s="407"/>
      <c r="C56" s="407"/>
      <c r="D56" s="407"/>
      <c r="E56" s="10"/>
      <c r="F56" s="10"/>
      <c r="G56" s="10"/>
      <c r="H56" s="10"/>
      <c r="I56" s="90"/>
      <c r="J56" s="10"/>
      <c r="K56" s="68"/>
    </row>
    <row r="57" spans="1:11" ht="15" customHeight="1" x14ac:dyDescent="0.2">
      <c r="C57" s="412" t="s">
        <v>145</v>
      </c>
      <c r="D57" s="413"/>
      <c r="E57" s="413"/>
      <c r="F57" s="412" t="s">
        <v>164</v>
      </c>
      <c r="G57" s="413"/>
      <c r="H57" s="413"/>
      <c r="I57" s="412" t="s">
        <v>165</v>
      </c>
      <c r="J57" s="413"/>
      <c r="K57" s="414"/>
    </row>
    <row r="58" spans="1:11" ht="15" customHeight="1" x14ac:dyDescent="0.2">
      <c r="C58" s="125" t="s">
        <v>341</v>
      </c>
      <c r="D58" s="126" t="s">
        <v>342</v>
      </c>
      <c r="E58" s="127" t="s">
        <v>372</v>
      </c>
      <c r="F58" s="125" t="s">
        <v>341</v>
      </c>
      <c r="G58" s="126" t="s">
        <v>342</v>
      </c>
      <c r="H58" s="127" t="s">
        <v>372</v>
      </c>
      <c r="I58" s="125" t="s">
        <v>341</v>
      </c>
      <c r="J58" s="126" t="s">
        <v>342</v>
      </c>
      <c r="K58" s="128" t="s">
        <v>372</v>
      </c>
    </row>
    <row r="59" spans="1:11" ht="15" customHeight="1" x14ac:dyDescent="0.2">
      <c r="A59" s="415" t="s">
        <v>167</v>
      </c>
      <c r="B59" s="416"/>
      <c r="C59" s="129"/>
      <c r="D59" s="130"/>
      <c r="E59" s="82"/>
      <c r="F59" s="129"/>
      <c r="G59" s="130"/>
      <c r="H59" s="131"/>
      <c r="I59" s="129"/>
      <c r="J59" s="130"/>
      <c r="K59" s="132"/>
    </row>
    <row r="60" spans="1:11" ht="15" customHeight="1" x14ac:dyDescent="0.2">
      <c r="A60" s="115">
        <v>484</v>
      </c>
      <c r="B60" s="8" t="s">
        <v>104</v>
      </c>
      <c r="C60" s="39"/>
      <c r="D60" s="113">
        <f t="shared" ref="D60:D65" si="24">E60-C60</f>
        <v>0</v>
      </c>
      <c r="E60" s="280"/>
      <c r="F60" s="39"/>
      <c r="G60" s="113">
        <f t="shared" ref="G60:G65" si="25">H60-F60</f>
        <v>0</v>
      </c>
      <c r="H60" s="311"/>
      <c r="I60" s="39"/>
      <c r="J60" s="113">
        <f t="shared" ref="J60:J65" si="26">K60-I60</f>
        <v>0</v>
      </c>
      <c r="K60" s="311"/>
    </row>
    <row r="61" spans="1:11" ht="15" customHeight="1" x14ac:dyDescent="0.2">
      <c r="A61" s="115">
        <v>486</v>
      </c>
      <c r="B61" s="8" t="s">
        <v>123</v>
      </c>
      <c r="C61" s="39"/>
      <c r="D61" s="113">
        <f t="shared" si="24"/>
        <v>0</v>
      </c>
      <c r="E61" s="280"/>
      <c r="F61" s="39"/>
      <c r="G61" s="113">
        <f t="shared" si="25"/>
        <v>0</v>
      </c>
      <c r="H61" s="311"/>
      <c r="I61" s="39"/>
      <c r="J61" s="113">
        <f t="shared" si="26"/>
        <v>0</v>
      </c>
      <c r="K61" s="311"/>
    </row>
    <row r="62" spans="1:11" ht="15" customHeight="1" x14ac:dyDescent="0.2">
      <c r="A62" s="115">
        <v>488</v>
      </c>
      <c r="B62" s="8" t="s">
        <v>105</v>
      </c>
      <c r="C62" s="39"/>
      <c r="D62" s="113">
        <f t="shared" si="24"/>
        <v>0</v>
      </c>
      <c r="E62" s="280"/>
      <c r="F62" s="39"/>
      <c r="G62" s="113">
        <f t="shared" si="25"/>
        <v>0</v>
      </c>
      <c r="H62" s="311"/>
      <c r="I62" s="39"/>
      <c r="J62" s="113">
        <f t="shared" si="26"/>
        <v>0</v>
      </c>
      <c r="K62" s="311"/>
    </row>
    <row r="63" spans="1:11" ht="15" customHeight="1" x14ac:dyDescent="0.2">
      <c r="A63" s="115">
        <v>489</v>
      </c>
      <c r="B63" s="8" t="s">
        <v>120</v>
      </c>
      <c r="C63" s="39"/>
      <c r="D63" s="113">
        <f t="shared" si="24"/>
        <v>0</v>
      </c>
      <c r="E63" s="280"/>
      <c r="F63" s="39"/>
      <c r="G63" s="113">
        <f t="shared" si="25"/>
        <v>0</v>
      </c>
      <c r="H63" s="311"/>
      <c r="I63" s="39"/>
      <c r="J63" s="113">
        <f t="shared" si="26"/>
        <v>0</v>
      </c>
      <c r="K63" s="311"/>
    </row>
    <row r="64" spans="1:11" ht="15" customHeight="1" x14ac:dyDescent="0.2">
      <c r="A64" s="115">
        <v>490</v>
      </c>
      <c r="B64" s="8" t="s">
        <v>106</v>
      </c>
      <c r="C64" s="39"/>
      <c r="D64" s="113">
        <f t="shared" si="24"/>
        <v>0</v>
      </c>
      <c r="E64" s="280"/>
      <c r="F64" s="39"/>
      <c r="G64" s="113">
        <f t="shared" si="25"/>
        <v>0</v>
      </c>
      <c r="H64" s="311"/>
      <c r="I64" s="39"/>
      <c r="J64" s="113">
        <f t="shared" si="26"/>
        <v>0</v>
      </c>
      <c r="K64" s="311"/>
    </row>
    <row r="65" spans="1:11" ht="15" customHeight="1" x14ac:dyDescent="0.2">
      <c r="A65" s="115">
        <v>492</v>
      </c>
      <c r="B65" s="8" t="s">
        <v>107</v>
      </c>
      <c r="C65" s="39"/>
      <c r="D65" s="113">
        <f t="shared" si="24"/>
        <v>0</v>
      </c>
      <c r="E65" s="280"/>
      <c r="F65" s="39"/>
      <c r="G65" s="113">
        <f t="shared" si="25"/>
        <v>0</v>
      </c>
      <c r="H65" s="311"/>
      <c r="I65" s="39"/>
      <c r="J65" s="113">
        <f t="shared" si="26"/>
        <v>0</v>
      </c>
      <c r="K65" s="311"/>
    </row>
    <row r="66" spans="1:11" s="44" customFormat="1" ht="15" customHeight="1" x14ac:dyDescent="0.2">
      <c r="A66" s="117"/>
      <c r="B66" s="44" t="s">
        <v>168</v>
      </c>
      <c r="C66" s="31">
        <f t="shared" ref="C66:K66" si="27">SUM(C60:C65)</f>
        <v>0</v>
      </c>
      <c r="D66" s="32">
        <f t="shared" si="27"/>
        <v>0</v>
      </c>
      <c r="E66" s="33">
        <f t="shared" si="27"/>
        <v>0</v>
      </c>
      <c r="F66" s="31">
        <f t="shared" si="27"/>
        <v>0</v>
      </c>
      <c r="G66" s="32">
        <f t="shared" si="27"/>
        <v>0</v>
      </c>
      <c r="H66" s="33">
        <f t="shared" si="27"/>
        <v>0</v>
      </c>
      <c r="I66" s="31">
        <f t="shared" si="27"/>
        <v>0</v>
      </c>
      <c r="J66" s="32">
        <f t="shared" si="27"/>
        <v>0</v>
      </c>
      <c r="K66" s="33">
        <f t="shared" si="27"/>
        <v>0</v>
      </c>
    </row>
    <row r="67" spans="1:11" ht="15" customHeight="1" x14ac:dyDescent="0.2">
      <c r="A67" s="133"/>
      <c r="B67" s="49"/>
      <c r="C67" s="56"/>
      <c r="D67" s="113"/>
      <c r="E67" s="114"/>
      <c r="F67" s="56"/>
      <c r="G67" s="113"/>
      <c r="H67" s="311"/>
      <c r="I67" s="56"/>
      <c r="J67" s="113"/>
      <c r="K67" s="38"/>
    </row>
    <row r="68" spans="1:11" ht="15" customHeight="1" x14ac:dyDescent="0.2">
      <c r="A68" s="415" t="s">
        <v>169</v>
      </c>
      <c r="B68" s="416"/>
      <c r="C68" s="51"/>
      <c r="D68" s="52"/>
      <c r="E68" s="282"/>
      <c r="F68" s="51"/>
      <c r="G68" s="52"/>
      <c r="H68" s="53"/>
      <c r="I68" s="51"/>
      <c r="J68" s="52"/>
      <c r="K68" s="53"/>
    </row>
    <row r="69" spans="1:11" ht="15" customHeight="1" x14ac:dyDescent="0.2">
      <c r="A69" s="115">
        <v>451</v>
      </c>
      <c r="B69" s="8" t="s">
        <v>121</v>
      </c>
      <c r="C69" s="39"/>
      <c r="D69" s="57">
        <f t="shared" ref="D69:D73" si="28">E69-C69</f>
        <v>0</v>
      </c>
      <c r="E69" s="311"/>
      <c r="F69" s="39"/>
      <c r="G69" s="57">
        <f t="shared" ref="G69:G73" si="29">H69-F69</f>
        <v>0</v>
      </c>
      <c r="H69" s="38"/>
      <c r="I69" s="39"/>
      <c r="J69" s="57">
        <f t="shared" ref="J69:J73" si="30">K69-I69</f>
        <v>0</v>
      </c>
      <c r="K69" s="311"/>
    </row>
    <row r="70" spans="1:11" ht="15" customHeight="1" x14ac:dyDescent="0.2">
      <c r="A70" s="115">
        <v>493</v>
      </c>
      <c r="B70" s="8" t="s">
        <v>170</v>
      </c>
      <c r="C70" s="39"/>
      <c r="D70" s="57">
        <f t="shared" si="28"/>
        <v>0</v>
      </c>
      <c r="E70" s="311"/>
      <c r="F70" s="39"/>
      <c r="G70" s="57">
        <f t="shared" si="29"/>
        <v>0</v>
      </c>
      <c r="H70" s="38"/>
      <c r="I70" s="39"/>
      <c r="J70" s="57">
        <f t="shared" si="30"/>
        <v>0</v>
      </c>
      <c r="K70" s="311"/>
    </row>
    <row r="71" spans="1:11" ht="15" customHeight="1" x14ac:dyDescent="0.2">
      <c r="A71" s="115">
        <v>497</v>
      </c>
      <c r="B71" s="8" t="s">
        <v>171</v>
      </c>
      <c r="C71" s="39"/>
      <c r="D71" s="57">
        <f t="shared" si="28"/>
        <v>0</v>
      </c>
      <c r="E71" s="311"/>
      <c r="F71" s="39"/>
      <c r="G71" s="57">
        <f t="shared" si="29"/>
        <v>0</v>
      </c>
      <c r="H71" s="38"/>
      <c r="I71" s="39"/>
      <c r="J71" s="57">
        <f t="shared" si="30"/>
        <v>0</v>
      </c>
      <c r="K71" s="311"/>
    </row>
    <row r="72" spans="1:11" ht="15" customHeight="1" x14ac:dyDescent="0.2">
      <c r="A72" s="115">
        <v>498</v>
      </c>
      <c r="B72" s="8" t="s">
        <v>122</v>
      </c>
      <c r="C72" s="39"/>
      <c r="D72" s="57">
        <f t="shared" si="28"/>
        <v>0</v>
      </c>
      <c r="E72" s="311"/>
      <c r="F72" s="39"/>
      <c r="G72" s="57">
        <f t="shared" si="29"/>
        <v>0</v>
      </c>
      <c r="H72" s="38"/>
      <c r="I72" s="39"/>
      <c r="J72" s="57">
        <f t="shared" si="30"/>
        <v>0</v>
      </c>
      <c r="K72" s="311"/>
    </row>
    <row r="73" spans="1:11" ht="15" customHeight="1" x14ac:dyDescent="0.2">
      <c r="A73" s="115">
        <v>499</v>
      </c>
      <c r="B73" s="8" t="s">
        <v>172</v>
      </c>
      <c r="C73" s="39"/>
      <c r="D73" s="57">
        <f t="shared" si="28"/>
        <v>0</v>
      </c>
      <c r="E73" s="311"/>
      <c r="F73" s="39"/>
      <c r="G73" s="57">
        <f t="shared" si="29"/>
        <v>0</v>
      </c>
      <c r="H73" s="38"/>
      <c r="I73" s="39"/>
      <c r="J73" s="57">
        <f t="shared" si="30"/>
        <v>0</v>
      </c>
      <c r="K73" s="311"/>
    </row>
    <row r="74" spans="1:11" s="44" customFormat="1" ht="15" customHeight="1" x14ac:dyDescent="0.2">
      <c r="A74" s="117"/>
      <c r="B74" s="44" t="s">
        <v>173</v>
      </c>
      <c r="C74" s="31">
        <f t="shared" ref="C74:J74" si="31">SUM(C69:C73)</f>
        <v>0</v>
      </c>
      <c r="D74" s="32">
        <f t="shared" si="31"/>
        <v>0</v>
      </c>
      <c r="E74" s="33">
        <f t="shared" si="31"/>
        <v>0</v>
      </c>
      <c r="F74" s="31">
        <f t="shared" si="31"/>
        <v>0</v>
      </c>
      <c r="G74" s="32">
        <f t="shared" si="31"/>
        <v>0</v>
      </c>
      <c r="H74" s="33">
        <f t="shared" si="31"/>
        <v>0</v>
      </c>
      <c r="I74" s="31">
        <f t="shared" si="31"/>
        <v>0</v>
      </c>
      <c r="J74" s="32">
        <f t="shared" si="31"/>
        <v>0</v>
      </c>
      <c r="K74" s="38">
        <f>SUM(K68:K73)</f>
        <v>0</v>
      </c>
    </row>
    <row r="75" spans="1:11" ht="15" customHeight="1" x14ac:dyDescent="0.2">
      <c r="A75" s="115"/>
      <c r="B75" s="44"/>
      <c r="C75" s="56"/>
      <c r="D75" s="57"/>
      <c r="E75" s="38"/>
      <c r="F75" s="56"/>
      <c r="G75" s="57"/>
      <c r="H75" s="311"/>
      <c r="I75" s="56"/>
      <c r="J75" s="57"/>
      <c r="K75" s="38"/>
    </row>
    <row r="76" spans="1:11" s="44" customFormat="1" ht="15" customHeight="1" x14ac:dyDescent="0.2">
      <c r="A76" s="428" t="s">
        <v>174</v>
      </c>
      <c r="B76" s="429"/>
      <c r="C76" s="47">
        <f t="shared" ref="C76:K76" si="32">+C29+C34+C41+C46+C52+C66+C74</f>
        <v>0</v>
      </c>
      <c r="D76" s="42">
        <f t="shared" si="32"/>
        <v>0</v>
      </c>
      <c r="E76" s="46">
        <f>+E29+E34+E41+E46+E52+E66+E74</f>
        <v>0</v>
      </c>
      <c r="F76" s="47">
        <f t="shared" si="32"/>
        <v>0</v>
      </c>
      <c r="G76" s="42">
        <f t="shared" si="32"/>
        <v>0</v>
      </c>
      <c r="H76" s="46">
        <f t="shared" si="32"/>
        <v>0</v>
      </c>
      <c r="I76" s="47">
        <f t="shared" si="32"/>
        <v>0</v>
      </c>
      <c r="J76" s="42">
        <f t="shared" si="32"/>
        <v>0</v>
      </c>
      <c r="K76" s="46">
        <f t="shared" si="32"/>
        <v>0</v>
      </c>
    </row>
    <row r="77" spans="1:11" ht="15" customHeight="1" x14ac:dyDescent="0.2">
      <c r="A77" s="415" t="s">
        <v>175</v>
      </c>
      <c r="B77" s="416"/>
      <c r="C77" s="51"/>
      <c r="D77" s="52"/>
      <c r="E77" s="53"/>
      <c r="F77" s="51"/>
      <c r="G77" s="52"/>
      <c r="H77" s="53"/>
      <c r="I77" s="51"/>
      <c r="J77" s="52"/>
      <c r="K77" s="53"/>
    </row>
    <row r="78" spans="1:11" ht="15" customHeight="1" x14ac:dyDescent="0.2">
      <c r="A78" s="115">
        <v>1000</v>
      </c>
      <c r="B78" s="8" t="s">
        <v>177</v>
      </c>
      <c r="C78" s="39"/>
      <c r="D78" s="57">
        <f t="shared" ref="D78:D86" si="33">E78-C78</f>
        <v>0</v>
      </c>
      <c r="E78" s="311"/>
      <c r="F78" s="134"/>
      <c r="G78" s="57">
        <f t="shared" ref="G78:G86" si="34">H78-F78</f>
        <v>0</v>
      </c>
      <c r="H78" s="311"/>
      <c r="I78" s="134"/>
      <c r="J78" s="57">
        <f t="shared" ref="J78:J86" si="35">K78-I78</f>
        <v>0</v>
      </c>
      <c r="K78" s="311"/>
    </row>
    <row r="79" spans="1:11" ht="15" customHeight="1" x14ac:dyDescent="0.2">
      <c r="A79" s="115">
        <v>2000</v>
      </c>
      <c r="B79" s="8" t="s">
        <v>127</v>
      </c>
      <c r="C79" s="39"/>
      <c r="D79" s="57">
        <f t="shared" si="33"/>
        <v>0</v>
      </c>
      <c r="E79" s="311"/>
      <c r="F79" s="134"/>
      <c r="G79" s="57">
        <f t="shared" si="34"/>
        <v>0</v>
      </c>
      <c r="H79" s="311"/>
      <c r="I79" s="134"/>
      <c r="J79" s="57">
        <f t="shared" si="35"/>
        <v>0</v>
      </c>
      <c r="K79" s="311"/>
    </row>
    <row r="80" spans="1:11" ht="15" customHeight="1" x14ac:dyDescent="0.2">
      <c r="A80" s="115">
        <v>3000</v>
      </c>
      <c r="B80" s="8" t="s">
        <v>125</v>
      </c>
      <c r="C80" s="39"/>
      <c r="D80" s="57">
        <f t="shared" si="33"/>
        <v>0</v>
      </c>
      <c r="E80" s="311"/>
      <c r="F80" s="134"/>
      <c r="G80" s="57">
        <f t="shared" si="34"/>
        <v>0</v>
      </c>
      <c r="H80" s="311"/>
      <c r="I80" s="134"/>
      <c r="J80" s="57">
        <f t="shared" si="35"/>
        <v>0</v>
      </c>
      <c r="K80" s="311"/>
    </row>
    <row r="81" spans="1:11" ht="15" customHeight="1" x14ac:dyDescent="0.2">
      <c r="A81" s="115">
        <v>4000</v>
      </c>
      <c r="B81" s="8" t="s">
        <v>128</v>
      </c>
      <c r="C81" s="39"/>
      <c r="D81" s="57">
        <f t="shared" si="33"/>
        <v>0</v>
      </c>
      <c r="E81" s="311"/>
      <c r="F81" s="134"/>
      <c r="G81" s="57">
        <f t="shared" si="34"/>
        <v>0</v>
      </c>
      <c r="H81" s="311"/>
      <c r="I81" s="134"/>
      <c r="J81" s="57">
        <f t="shared" si="35"/>
        <v>0</v>
      </c>
      <c r="K81" s="311"/>
    </row>
    <row r="82" spans="1:11" ht="15" customHeight="1" x14ac:dyDescent="0.2">
      <c r="A82" s="115">
        <v>5000</v>
      </c>
      <c r="B82" s="8" t="s">
        <v>124</v>
      </c>
      <c r="C82" s="39"/>
      <c r="D82" s="57">
        <f t="shared" si="33"/>
        <v>0</v>
      </c>
      <c r="E82" s="311"/>
      <c r="F82" s="134"/>
      <c r="G82" s="57">
        <f t="shared" si="34"/>
        <v>0</v>
      </c>
      <c r="H82" s="311"/>
      <c r="I82" s="134"/>
      <c r="J82" s="57">
        <f t="shared" si="35"/>
        <v>0</v>
      </c>
      <c r="K82" s="311"/>
    </row>
    <row r="83" spans="1:11" ht="15" customHeight="1" x14ac:dyDescent="0.2">
      <c r="A83" s="115">
        <v>6000</v>
      </c>
      <c r="B83" s="8" t="s">
        <v>178</v>
      </c>
      <c r="C83" s="39"/>
      <c r="D83" s="57">
        <f t="shared" si="33"/>
        <v>0</v>
      </c>
      <c r="E83" s="311"/>
      <c r="F83" s="134"/>
      <c r="G83" s="57">
        <f t="shared" si="34"/>
        <v>0</v>
      </c>
      <c r="H83" s="311"/>
      <c r="I83" s="134"/>
      <c r="J83" s="57">
        <f t="shared" si="35"/>
        <v>0</v>
      </c>
      <c r="K83" s="311"/>
    </row>
    <row r="84" spans="1:11" ht="15" customHeight="1" x14ac:dyDescent="0.2">
      <c r="A84" s="115">
        <v>7000</v>
      </c>
      <c r="B84" s="8" t="s">
        <v>129</v>
      </c>
      <c r="C84" s="39"/>
      <c r="D84" s="57">
        <f t="shared" si="33"/>
        <v>0</v>
      </c>
      <c r="E84" s="311"/>
      <c r="F84" s="134"/>
      <c r="G84" s="57">
        <f t="shared" si="34"/>
        <v>0</v>
      </c>
      <c r="H84" s="311"/>
      <c r="I84" s="134"/>
      <c r="J84" s="57">
        <f t="shared" si="35"/>
        <v>0</v>
      </c>
      <c r="K84" s="311"/>
    </row>
    <row r="85" spans="1:11" ht="15" customHeight="1" x14ac:dyDescent="0.2">
      <c r="A85" s="115">
        <v>8000</v>
      </c>
      <c r="B85" s="8" t="s">
        <v>179</v>
      </c>
      <c r="C85" s="39"/>
      <c r="D85" s="57">
        <f t="shared" si="33"/>
        <v>0</v>
      </c>
      <c r="E85" s="311"/>
      <c r="F85" s="134"/>
      <c r="G85" s="57">
        <f t="shared" si="34"/>
        <v>0</v>
      </c>
      <c r="H85" s="311"/>
      <c r="I85" s="134"/>
      <c r="J85" s="57">
        <f t="shared" si="35"/>
        <v>0</v>
      </c>
      <c r="K85" s="311"/>
    </row>
    <row r="86" spans="1:11" ht="15" customHeight="1" x14ac:dyDescent="0.2">
      <c r="A86" s="115">
        <v>9000</v>
      </c>
      <c r="B86" s="8" t="s">
        <v>130</v>
      </c>
      <c r="C86" s="39"/>
      <c r="D86" s="57">
        <f t="shared" si="33"/>
        <v>0</v>
      </c>
      <c r="E86" s="311"/>
      <c r="F86" s="39"/>
      <c r="G86" s="57">
        <f t="shared" si="34"/>
        <v>0</v>
      </c>
      <c r="H86" s="311"/>
      <c r="I86" s="39"/>
      <c r="J86" s="57">
        <f t="shared" si="35"/>
        <v>0</v>
      </c>
      <c r="K86" s="311"/>
    </row>
    <row r="87" spans="1:11" ht="15" customHeight="1" x14ac:dyDescent="0.2">
      <c r="A87" s="115"/>
      <c r="B87" s="44" t="s">
        <v>176</v>
      </c>
      <c r="C87" s="31">
        <f t="shared" ref="C87:K87" si="36">SUM(C78:C86)</f>
        <v>0</v>
      </c>
      <c r="D87" s="32">
        <f t="shared" si="36"/>
        <v>0</v>
      </c>
      <c r="E87" s="33">
        <f t="shared" si="36"/>
        <v>0</v>
      </c>
      <c r="F87" s="31">
        <f t="shared" si="36"/>
        <v>0</v>
      </c>
      <c r="G87" s="32">
        <f t="shared" si="36"/>
        <v>0</v>
      </c>
      <c r="H87" s="33">
        <f t="shared" si="36"/>
        <v>0</v>
      </c>
      <c r="I87" s="31">
        <f t="shared" si="36"/>
        <v>0</v>
      </c>
      <c r="J87" s="32">
        <f t="shared" si="36"/>
        <v>0</v>
      </c>
      <c r="K87" s="33">
        <f t="shared" si="36"/>
        <v>0</v>
      </c>
    </row>
    <row r="88" spans="1:11" ht="15" customHeight="1" x14ac:dyDescent="0.2">
      <c r="A88" s="115"/>
      <c r="B88" s="44"/>
      <c r="C88" s="56"/>
      <c r="D88" s="57"/>
      <c r="E88" s="38"/>
      <c r="F88" s="56"/>
      <c r="G88" s="57"/>
      <c r="H88" s="38"/>
      <c r="I88" s="56"/>
      <c r="J88" s="57"/>
      <c r="K88" s="38"/>
    </row>
    <row r="89" spans="1:11" s="44" customFormat="1" ht="15" customHeight="1" x14ac:dyDescent="0.2">
      <c r="A89" s="428" t="s">
        <v>180</v>
      </c>
      <c r="B89" s="429"/>
      <c r="C89" s="47">
        <f t="shared" ref="C89:K89" si="37">+C87+C76</f>
        <v>0</v>
      </c>
      <c r="D89" s="42">
        <f t="shared" si="37"/>
        <v>0</v>
      </c>
      <c r="E89" s="43">
        <f>+E87+E76</f>
        <v>0</v>
      </c>
      <c r="F89" s="47">
        <f t="shared" si="37"/>
        <v>0</v>
      </c>
      <c r="G89" s="42">
        <f t="shared" si="37"/>
        <v>0</v>
      </c>
      <c r="H89" s="43">
        <f t="shared" si="37"/>
        <v>0</v>
      </c>
      <c r="I89" s="47">
        <f t="shared" si="37"/>
        <v>0</v>
      </c>
      <c r="J89" s="42">
        <f t="shared" si="37"/>
        <v>0</v>
      </c>
      <c r="K89" s="43">
        <f t="shared" si="37"/>
        <v>0</v>
      </c>
    </row>
    <row r="90" spans="1:11" ht="15" customHeight="1" x14ac:dyDescent="0.2">
      <c r="A90" s="415" t="s">
        <v>181</v>
      </c>
      <c r="B90" s="416"/>
      <c r="C90" s="51"/>
      <c r="D90" s="52"/>
      <c r="E90" s="282"/>
      <c r="F90" s="51"/>
      <c r="G90" s="52"/>
      <c r="H90" s="282"/>
      <c r="I90" s="51"/>
      <c r="J90" s="52"/>
      <c r="K90" s="53"/>
    </row>
    <row r="91" spans="1:11" ht="15" customHeight="1" x14ac:dyDescent="0.2">
      <c r="A91" s="115">
        <v>801</v>
      </c>
      <c r="B91" s="8" t="s">
        <v>182</v>
      </c>
      <c r="C91" s="39"/>
      <c r="D91" s="57">
        <f t="shared" ref="D91:D94" si="38">E91-C91</f>
        <v>0</v>
      </c>
      <c r="E91" s="311"/>
      <c r="F91" s="39"/>
      <c r="G91" s="57">
        <f t="shared" ref="G91:G94" si="39">H91-F91</f>
        <v>0</v>
      </c>
      <c r="H91" s="311"/>
      <c r="I91" s="39"/>
      <c r="J91" s="57">
        <f t="shared" ref="J91:J94" si="40">K91-I91</f>
        <v>0</v>
      </c>
      <c r="K91" s="311"/>
    </row>
    <row r="92" spans="1:11" ht="15" customHeight="1" x14ac:dyDescent="0.2">
      <c r="A92" s="115">
        <v>805</v>
      </c>
      <c r="B92" s="8" t="s">
        <v>183</v>
      </c>
      <c r="C92" s="39"/>
      <c r="D92" s="57">
        <f t="shared" si="38"/>
        <v>0</v>
      </c>
      <c r="E92" s="311"/>
      <c r="F92" s="39"/>
      <c r="G92" s="57">
        <f t="shared" si="39"/>
        <v>0</v>
      </c>
      <c r="H92" s="311"/>
      <c r="I92" s="39"/>
      <c r="J92" s="57">
        <f t="shared" si="40"/>
        <v>0</v>
      </c>
      <c r="K92" s="311"/>
    </row>
    <row r="93" spans="1:11" ht="15" customHeight="1" x14ac:dyDescent="0.2">
      <c r="A93" s="115">
        <v>810</v>
      </c>
      <c r="B93" s="8" t="s">
        <v>184</v>
      </c>
      <c r="C93" s="39"/>
      <c r="D93" s="57">
        <f t="shared" si="38"/>
        <v>0</v>
      </c>
      <c r="E93" s="311"/>
      <c r="F93" s="39"/>
      <c r="G93" s="57">
        <f t="shared" si="39"/>
        <v>0</v>
      </c>
      <c r="H93" s="311"/>
      <c r="I93" s="39"/>
      <c r="J93" s="57">
        <f t="shared" si="40"/>
        <v>0</v>
      </c>
      <c r="K93" s="311"/>
    </row>
    <row r="94" spans="1:11" ht="15" customHeight="1" x14ac:dyDescent="0.2">
      <c r="A94" s="115">
        <v>825</v>
      </c>
      <c r="B94" s="8" t="s">
        <v>126</v>
      </c>
      <c r="C94" s="39"/>
      <c r="D94" s="57">
        <f t="shared" si="38"/>
        <v>0</v>
      </c>
      <c r="E94" s="311"/>
      <c r="F94" s="39"/>
      <c r="G94" s="57">
        <f t="shared" si="39"/>
        <v>0</v>
      </c>
      <c r="H94" s="311"/>
      <c r="I94" s="39"/>
      <c r="J94" s="57">
        <f t="shared" si="40"/>
        <v>0</v>
      </c>
      <c r="K94" s="311"/>
    </row>
    <row r="95" spans="1:11" s="44" customFormat="1" ht="15" customHeight="1" x14ac:dyDescent="0.2">
      <c r="A95" s="117"/>
      <c r="B95" s="44" t="s">
        <v>185</v>
      </c>
      <c r="C95" s="31">
        <f t="shared" ref="C95:H95" si="41">SUM(C91:C94)</f>
        <v>0</v>
      </c>
      <c r="D95" s="32">
        <f t="shared" si="41"/>
        <v>0</v>
      </c>
      <c r="E95" s="33">
        <f>SUM(E91:E94)</f>
        <v>0</v>
      </c>
      <c r="F95" s="31">
        <f t="shared" si="41"/>
        <v>0</v>
      </c>
      <c r="G95" s="32">
        <f t="shared" si="41"/>
        <v>0</v>
      </c>
      <c r="H95" s="33">
        <f t="shared" si="41"/>
        <v>0</v>
      </c>
      <c r="I95" s="31">
        <f>SUM(I91:I94)</f>
        <v>0</v>
      </c>
      <c r="J95" s="32">
        <f>SUM(J91:J94)</f>
        <v>0</v>
      </c>
      <c r="K95" s="33">
        <f>SUM(K91:K94)</f>
        <v>0</v>
      </c>
    </row>
    <row r="96" spans="1:11" ht="15" customHeight="1" x14ac:dyDescent="0.2">
      <c r="A96" s="115"/>
      <c r="B96" s="44"/>
      <c r="C96" s="56"/>
      <c r="D96" s="57"/>
      <c r="E96" s="38"/>
      <c r="F96" s="56"/>
      <c r="G96" s="57"/>
      <c r="H96" s="38"/>
      <c r="I96" s="56"/>
      <c r="J96" s="57"/>
      <c r="K96" s="38"/>
    </row>
    <row r="97" spans="1:11" ht="15" customHeight="1" x14ac:dyDescent="0.2">
      <c r="A97" s="415" t="s">
        <v>186</v>
      </c>
      <c r="B97" s="416"/>
      <c r="C97" s="51"/>
      <c r="D97" s="52"/>
      <c r="E97" s="53"/>
      <c r="F97" s="51"/>
      <c r="G97" s="52"/>
      <c r="H97" s="53"/>
      <c r="I97" s="51"/>
      <c r="J97" s="52"/>
      <c r="K97" s="53"/>
    </row>
    <row r="98" spans="1:11" ht="15" customHeight="1" x14ac:dyDescent="0.2">
      <c r="A98" s="115">
        <v>826</v>
      </c>
      <c r="B98" s="8" t="s">
        <v>188</v>
      </c>
      <c r="C98" s="39"/>
      <c r="D98" s="57">
        <f t="shared" ref="D98:D102" si="42">E98-C98</f>
        <v>0</v>
      </c>
      <c r="E98" s="311"/>
      <c r="F98" s="39"/>
      <c r="G98" s="57">
        <f t="shared" ref="G98:G102" si="43">H98-F98</f>
        <v>0</v>
      </c>
      <c r="H98" s="311"/>
      <c r="I98" s="39"/>
      <c r="J98" s="57">
        <f t="shared" ref="J98:J102" si="44">K98-I98</f>
        <v>0</v>
      </c>
      <c r="K98" s="311"/>
    </row>
    <row r="99" spans="1:11" ht="15" customHeight="1" x14ac:dyDescent="0.2">
      <c r="A99" s="115">
        <v>830</v>
      </c>
      <c r="B99" s="8" t="s">
        <v>189</v>
      </c>
      <c r="C99" s="39"/>
      <c r="D99" s="57">
        <f t="shared" si="42"/>
        <v>0</v>
      </c>
      <c r="E99" s="311"/>
      <c r="F99" s="39"/>
      <c r="G99" s="57">
        <f t="shared" si="43"/>
        <v>0</v>
      </c>
      <c r="H99" s="311"/>
      <c r="I99" s="39"/>
      <c r="J99" s="57">
        <f t="shared" si="44"/>
        <v>0</v>
      </c>
      <c r="K99" s="311"/>
    </row>
    <row r="100" spans="1:11" ht="15" customHeight="1" x14ac:dyDescent="0.2">
      <c r="A100" s="115">
        <v>835</v>
      </c>
      <c r="B100" s="8" t="s">
        <v>190</v>
      </c>
      <c r="C100" s="39"/>
      <c r="D100" s="57">
        <f t="shared" si="42"/>
        <v>0</v>
      </c>
      <c r="E100" s="311"/>
      <c r="F100" s="39"/>
      <c r="G100" s="57">
        <f t="shared" si="43"/>
        <v>0</v>
      </c>
      <c r="H100" s="311"/>
      <c r="I100" s="39"/>
      <c r="J100" s="57">
        <f t="shared" si="44"/>
        <v>0</v>
      </c>
      <c r="K100" s="311"/>
    </row>
    <row r="101" spans="1:11" ht="15" customHeight="1" x14ac:dyDescent="0.2">
      <c r="A101" s="115">
        <v>840</v>
      </c>
      <c r="B101" s="8" t="s">
        <v>191</v>
      </c>
      <c r="C101" s="39"/>
      <c r="D101" s="57">
        <f t="shared" si="42"/>
        <v>0</v>
      </c>
      <c r="E101" s="311"/>
      <c r="F101" s="39"/>
      <c r="G101" s="57">
        <f t="shared" si="43"/>
        <v>0</v>
      </c>
      <c r="H101" s="311"/>
      <c r="I101" s="39"/>
      <c r="J101" s="57">
        <f t="shared" si="44"/>
        <v>0</v>
      </c>
      <c r="K101" s="311"/>
    </row>
    <row r="102" spans="1:11" ht="15" customHeight="1" x14ac:dyDescent="0.2">
      <c r="A102" s="135" t="s">
        <v>192</v>
      </c>
      <c r="B102" s="8" t="s">
        <v>193</v>
      </c>
      <c r="C102" s="39"/>
      <c r="D102" s="57">
        <f t="shared" si="42"/>
        <v>0</v>
      </c>
      <c r="E102" s="311"/>
      <c r="F102" s="39"/>
      <c r="G102" s="57">
        <f t="shared" si="43"/>
        <v>0</v>
      </c>
      <c r="H102" s="311"/>
      <c r="I102" s="39"/>
      <c r="J102" s="57">
        <f t="shared" si="44"/>
        <v>0</v>
      </c>
      <c r="K102" s="311"/>
    </row>
    <row r="103" spans="1:11" s="44" customFormat="1" ht="15" customHeight="1" x14ac:dyDescent="0.2">
      <c r="A103" s="119"/>
      <c r="B103" s="49" t="s">
        <v>187</v>
      </c>
      <c r="C103" s="47">
        <f t="shared" ref="C103:H103" si="45">SUM(C98:C102)</f>
        <v>0</v>
      </c>
      <c r="D103" s="42">
        <f t="shared" si="45"/>
        <v>0</v>
      </c>
      <c r="E103" s="46">
        <f t="shared" si="45"/>
        <v>0</v>
      </c>
      <c r="F103" s="47">
        <f t="shared" si="45"/>
        <v>0</v>
      </c>
      <c r="G103" s="42">
        <f t="shared" si="45"/>
        <v>0</v>
      </c>
      <c r="H103" s="46">
        <f t="shared" si="45"/>
        <v>0</v>
      </c>
      <c r="I103" s="47">
        <f>SUM(I98:I102)</f>
        <v>0</v>
      </c>
      <c r="J103" s="42">
        <f>SUM(J98:J102)</f>
        <v>0</v>
      </c>
      <c r="K103" s="46">
        <f>SUM(K98:K102)</f>
        <v>0</v>
      </c>
    </row>
    <row r="104" spans="1:11" s="44" customFormat="1" ht="15" customHeight="1" x14ac:dyDescent="0.2">
      <c r="A104" s="432" t="s">
        <v>194</v>
      </c>
      <c r="B104" s="433"/>
      <c r="C104" s="136">
        <f t="shared" ref="C104:H104" si="46">+C103+C95</f>
        <v>0</v>
      </c>
      <c r="D104" s="26">
        <f t="shared" si="46"/>
        <v>0</v>
      </c>
      <c r="E104" s="137">
        <f>+E103+E95</f>
        <v>0</v>
      </c>
      <c r="F104" s="136">
        <f t="shared" si="46"/>
        <v>0</v>
      </c>
      <c r="G104" s="26">
        <f t="shared" si="46"/>
        <v>0</v>
      </c>
      <c r="H104" s="137">
        <f t="shared" si="46"/>
        <v>0</v>
      </c>
      <c r="I104" s="136">
        <f>+I103+I95</f>
        <v>0</v>
      </c>
      <c r="J104" s="26">
        <f>+J103+J95</f>
        <v>0</v>
      </c>
      <c r="K104" s="137">
        <f>+K103+K95</f>
        <v>0</v>
      </c>
    </row>
    <row r="105" spans="1:11" s="44" customFormat="1" ht="15" customHeight="1" x14ac:dyDescent="0.2">
      <c r="A105" s="430" t="s">
        <v>195</v>
      </c>
      <c r="B105" s="431"/>
      <c r="C105" s="287">
        <f t="shared" ref="C105" si="47">+C104+C89+C12</f>
        <v>0</v>
      </c>
      <c r="D105" s="137">
        <f>+D104+D89+D12</f>
        <v>0</v>
      </c>
      <c r="E105" s="288">
        <f>+E104+E89+E12</f>
        <v>0</v>
      </c>
      <c r="F105" s="287">
        <f t="shared" ref="F105:G105" si="48">+F104+F89+F12</f>
        <v>0</v>
      </c>
      <c r="G105" s="137">
        <f t="shared" si="48"/>
        <v>0</v>
      </c>
      <c r="H105" s="288">
        <f>+H104+H89+H12</f>
        <v>0</v>
      </c>
      <c r="I105" s="287">
        <f t="shared" ref="I105:J105" si="49">+I104+I89+I12</f>
        <v>0</v>
      </c>
      <c r="J105" s="137">
        <f t="shared" si="49"/>
        <v>0</v>
      </c>
      <c r="K105" s="288">
        <f>+K104+K89+K12</f>
        <v>0</v>
      </c>
    </row>
    <row r="106" spans="1:11" ht="15" customHeight="1" x14ac:dyDescent="0.2">
      <c r="C106" s="138"/>
      <c r="F106" s="138"/>
      <c r="I106" s="138"/>
      <c r="K106" s="35"/>
    </row>
    <row r="107" spans="1:11" ht="15" customHeight="1" x14ac:dyDescent="0.2">
      <c r="A107" s="418" t="str">
        <f>+Affidavit1!A2</f>
        <v>Insert College Name</v>
      </c>
      <c r="B107" s="418"/>
      <c r="C107" s="6"/>
      <c r="D107" s="6"/>
      <c r="E107" s="6"/>
      <c r="F107" s="6"/>
      <c r="G107" s="6"/>
      <c r="H107" s="6"/>
      <c r="I107" s="6"/>
      <c r="J107" s="6"/>
      <c r="K107" s="139" t="str">
        <f>Affidavit1!$F$3</f>
        <v>2018-2019</v>
      </c>
    </row>
    <row r="108" spans="1:11" ht="15" customHeight="1" x14ac:dyDescent="0.2">
      <c r="A108" s="406" t="str">
        <f>+A2</f>
        <v>Budget Amendment #</v>
      </c>
      <c r="B108" s="406"/>
      <c r="C108" s="9">
        <f>Affidavit1!$H$4</f>
        <v>1</v>
      </c>
      <c r="D108" s="10"/>
      <c r="E108" s="10"/>
      <c r="F108" s="10"/>
      <c r="G108" s="10"/>
      <c r="H108" s="10"/>
      <c r="I108" s="10"/>
      <c r="J108" s="10"/>
      <c r="K108" s="124" t="str">
        <f ca="1">K2</f>
        <v>Exhibit C</v>
      </c>
    </row>
    <row r="109" spans="1:11" ht="15" customHeight="1" x14ac:dyDescent="0.2">
      <c r="A109" s="407" t="s">
        <v>166</v>
      </c>
      <c r="B109" s="407"/>
      <c r="C109" s="407"/>
      <c r="D109" s="407"/>
      <c r="E109" s="10"/>
      <c r="F109" s="10"/>
      <c r="G109" s="10"/>
      <c r="H109" s="10"/>
      <c r="I109" s="10"/>
      <c r="J109" s="10"/>
      <c r="K109" s="68"/>
    </row>
    <row r="110" spans="1:11" ht="15" customHeight="1" x14ac:dyDescent="0.2">
      <c r="A110" s="9"/>
      <c r="B110" s="10"/>
      <c r="C110" s="10"/>
      <c r="D110" s="10"/>
      <c r="E110" s="10"/>
      <c r="F110" s="90"/>
      <c r="G110" s="10"/>
      <c r="H110" s="10"/>
      <c r="I110" s="90"/>
      <c r="J110" s="10"/>
      <c r="K110" s="68"/>
    </row>
    <row r="111" spans="1:11" ht="15" customHeight="1" x14ac:dyDescent="0.2">
      <c r="C111" s="412" t="s">
        <v>145</v>
      </c>
      <c r="D111" s="413"/>
      <c r="E111" s="413"/>
      <c r="F111" s="412" t="s">
        <v>164</v>
      </c>
      <c r="G111" s="413"/>
      <c r="H111" s="413"/>
      <c r="I111" s="412" t="s">
        <v>165</v>
      </c>
      <c r="J111" s="413"/>
      <c r="K111" s="414"/>
    </row>
    <row r="112" spans="1:11" ht="15" customHeight="1" x14ac:dyDescent="0.2">
      <c r="C112" s="20"/>
      <c r="D112" s="21"/>
      <c r="E112" s="108"/>
      <c r="F112" s="20"/>
      <c r="G112" s="21"/>
      <c r="H112" s="108"/>
      <c r="I112" s="20"/>
      <c r="J112" s="21"/>
      <c r="K112" s="22"/>
    </row>
    <row r="113" spans="1:11" ht="15" customHeight="1" x14ac:dyDescent="0.2">
      <c r="C113" s="20" t="s">
        <v>341</v>
      </c>
      <c r="D113" s="21" t="s">
        <v>342</v>
      </c>
      <c r="E113" s="108" t="s">
        <v>372</v>
      </c>
      <c r="F113" s="20" t="s">
        <v>341</v>
      </c>
      <c r="G113" s="21" t="s">
        <v>342</v>
      </c>
      <c r="H113" s="108" t="s">
        <v>372</v>
      </c>
      <c r="I113" s="20" t="s">
        <v>341</v>
      </c>
      <c r="J113" s="21" t="s">
        <v>342</v>
      </c>
      <c r="K113" s="22" t="s">
        <v>372</v>
      </c>
    </row>
    <row r="114" spans="1:11" ht="15" customHeight="1" x14ac:dyDescent="0.2">
      <c r="C114" s="17"/>
      <c r="D114" s="18"/>
      <c r="E114" s="19"/>
      <c r="F114" s="17"/>
      <c r="G114" s="18"/>
      <c r="H114" s="19"/>
      <c r="I114" s="17"/>
      <c r="J114" s="18"/>
      <c r="K114" s="140"/>
    </row>
    <row r="115" spans="1:11" ht="15" customHeight="1" x14ac:dyDescent="0.2">
      <c r="A115" s="421" t="s">
        <v>196</v>
      </c>
      <c r="B115" s="409"/>
      <c r="C115" s="129"/>
      <c r="D115" s="130"/>
      <c r="E115" s="82"/>
      <c r="F115" s="129"/>
      <c r="G115" s="130"/>
      <c r="H115" s="82"/>
      <c r="I115" s="129"/>
      <c r="J115" s="130"/>
      <c r="K115" s="82"/>
    </row>
    <row r="116" spans="1:11" ht="15" customHeight="1" x14ac:dyDescent="0.2">
      <c r="A116" s="141" t="s">
        <v>3</v>
      </c>
      <c r="B116" s="8" t="s">
        <v>204</v>
      </c>
      <c r="C116" s="142">
        <f>'Exhibit E'!B114</f>
        <v>0</v>
      </c>
      <c r="D116" s="57">
        <f>'Exhibit E'!C114</f>
        <v>0</v>
      </c>
      <c r="E116" s="38">
        <f>C116+D116</f>
        <v>0</v>
      </c>
      <c r="F116" s="39"/>
      <c r="G116" s="113">
        <f t="shared" ref="G116:G123" si="50">H116-F116</f>
        <v>0</v>
      </c>
      <c r="H116" s="311"/>
      <c r="I116" s="142">
        <f>'Exhibit F'!B114</f>
        <v>0</v>
      </c>
      <c r="J116" s="57">
        <f>'Exhibit F'!C114</f>
        <v>0</v>
      </c>
      <c r="K116" s="38">
        <f>I116+J116</f>
        <v>0</v>
      </c>
    </row>
    <row r="117" spans="1:11" ht="15" customHeight="1" x14ac:dyDescent="0.2">
      <c r="A117" s="141" t="s">
        <v>197</v>
      </c>
      <c r="B117" s="8" t="s">
        <v>110</v>
      </c>
      <c r="C117" s="143"/>
      <c r="D117" s="57"/>
      <c r="E117" s="38"/>
      <c r="F117" s="39"/>
      <c r="G117" s="113"/>
      <c r="H117" s="311"/>
      <c r="I117" s="142"/>
      <c r="J117" s="57"/>
      <c r="K117" s="38"/>
    </row>
    <row r="118" spans="1:11" ht="15" customHeight="1" x14ac:dyDescent="0.2">
      <c r="A118" s="141" t="s">
        <v>198</v>
      </c>
      <c r="B118" s="8" t="s">
        <v>205</v>
      </c>
      <c r="C118" s="142">
        <f>'Exhibit E'!H114</f>
        <v>0</v>
      </c>
      <c r="D118" s="57">
        <f>'Exhibit E'!I114</f>
        <v>0</v>
      </c>
      <c r="E118" s="38">
        <f t="shared" ref="E118:E123" si="51">C118+D118</f>
        <v>0</v>
      </c>
      <c r="F118" s="39"/>
      <c r="G118" s="113">
        <f t="shared" si="50"/>
        <v>0</v>
      </c>
      <c r="H118" s="311"/>
      <c r="I118" s="142">
        <f>'Exhibit F'!H114</f>
        <v>0</v>
      </c>
      <c r="J118" s="57">
        <f>'Exhibit F'!I114</f>
        <v>0</v>
      </c>
      <c r="K118" s="38">
        <f t="shared" ref="K118:K123" si="52">I118+J118</f>
        <v>0</v>
      </c>
    </row>
    <row r="119" spans="1:11" ht="15" customHeight="1" x14ac:dyDescent="0.2">
      <c r="A119" s="141" t="s">
        <v>199</v>
      </c>
      <c r="B119" s="8" t="s">
        <v>206</v>
      </c>
      <c r="C119" s="142">
        <f>'Exhibit E'!K114</f>
        <v>0</v>
      </c>
      <c r="D119" s="57">
        <f>'Exhibit E'!L114</f>
        <v>0</v>
      </c>
      <c r="E119" s="38">
        <f>C119+D119</f>
        <v>0</v>
      </c>
      <c r="F119" s="39"/>
      <c r="G119" s="113">
        <f t="shared" si="50"/>
        <v>0</v>
      </c>
      <c r="H119" s="311"/>
      <c r="I119" s="142">
        <f>'Exhibit F'!K114</f>
        <v>0</v>
      </c>
      <c r="J119" s="57">
        <f>'Exhibit F'!L114</f>
        <v>0</v>
      </c>
      <c r="K119" s="38">
        <f t="shared" si="52"/>
        <v>0</v>
      </c>
    </row>
    <row r="120" spans="1:11" ht="15" customHeight="1" x14ac:dyDescent="0.2">
      <c r="A120" s="141" t="s">
        <v>200</v>
      </c>
      <c r="B120" s="8" t="s">
        <v>207</v>
      </c>
      <c r="C120" s="142">
        <f>'Exhibit E'!N114</f>
        <v>0</v>
      </c>
      <c r="D120" s="57">
        <f>'Exhibit E'!O114</f>
        <v>0</v>
      </c>
      <c r="E120" s="38">
        <f t="shared" si="51"/>
        <v>0</v>
      </c>
      <c r="F120" s="39"/>
      <c r="G120" s="113">
        <f t="shared" si="50"/>
        <v>0</v>
      </c>
      <c r="H120" s="311"/>
      <c r="I120" s="142">
        <f>'Exhibit F'!N114</f>
        <v>0</v>
      </c>
      <c r="J120" s="57">
        <f>'Exhibit F'!O114</f>
        <v>0</v>
      </c>
      <c r="K120" s="38">
        <f t="shared" si="52"/>
        <v>0</v>
      </c>
    </row>
    <row r="121" spans="1:11" ht="15" customHeight="1" x14ac:dyDescent="0.2">
      <c r="A121" s="141" t="s">
        <v>201</v>
      </c>
      <c r="B121" s="8" t="s">
        <v>208</v>
      </c>
      <c r="C121" s="142">
        <f>'Exhibit E'!Q114</f>
        <v>0</v>
      </c>
      <c r="D121" s="57">
        <f>'Exhibit E'!R114</f>
        <v>0</v>
      </c>
      <c r="E121" s="38">
        <f t="shared" si="51"/>
        <v>0</v>
      </c>
      <c r="F121" s="39"/>
      <c r="G121" s="113">
        <f t="shared" si="50"/>
        <v>0</v>
      </c>
      <c r="H121" s="311"/>
      <c r="I121" s="142">
        <f>'Exhibit F'!Q114</f>
        <v>0</v>
      </c>
      <c r="J121" s="57">
        <f>'Exhibit F'!R114</f>
        <v>0</v>
      </c>
      <c r="K121" s="38">
        <f t="shared" si="52"/>
        <v>0</v>
      </c>
    </row>
    <row r="122" spans="1:11" ht="15" customHeight="1" x14ac:dyDescent="0.2">
      <c r="A122" s="141" t="s">
        <v>202</v>
      </c>
      <c r="B122" s="8" t="s">
        <v>209</v>
      </c>
      <c r="C122" s="144">
        <f>'Exhibit E'!T114</f>
        <v>0</v>
      </c>
      <c r="D122" s="145">
        <f>'Exhibit E'!U114</f>
        <v>0</v>
      </c>
      <c r="E122" s="38">
        <f t="shared" si="51"/>
        <v>0</v>
      </c>
      <c r="F122" s="39"/>
      <c r="G122" s="113">
        <f t="shared" si="50"/>
        <v>0</v>
      </c>
      <c r="H122" s="311"/>
      <c r="I122" s="142">
        <f>'Exhibit F'!T114</f>
        <v>0</v>
      </c>
      <c r="J122" s="57">
        <f>'Exhibit F'!U114</f>
        <v>0</v>
      </c>
      <c r="K122" s="38">
        <f t="shared" si="52"/>
        <v>0</v>
      </c>
    </row>
    <row r="123" spans="1:11" ht="15" customHeight="1" x14ac:dyDescent="0.2">
      <c r="A123" s="141" t="s">
        <v>203</v>
      </c>
      <c r="B123" s="8" t="s">
        <v>130</v>
      </c>
      <c r="C123" s="146">
        <f>'Exhibit G'!E19</f>
        <v>0</v>
      </c>
      <c r="D123" s="57">
        <f>'Exhibit G'!F19</f>
        <v>0</v>
      </c>
      <c r="E123" s="38">
        <f t="shared" si="51"/>
        <v>0</v>
      </c>
      <c r="F123" s="39"/>
      <c r="G123" s="113">
        <f t="shared" si="50"/>
        <v>0</v>
      </c>
      <c r="H123" s="311"/>
      <c r="I123" s="56">
        <f>'Exhibit G'!E36</f>
        <v>0</v>
      </c>
      <c r="J123" s="113">
        <f>'Exhibit G'!F36</f>
        <v>0</v>
      </c>
      <c r="K123" s="38">
        <f t="shared" si="52"/>
        <v>0</v>
      </c>
    </row>
    <row r="124" spans="1:11" s="44" customFormat="1" ht="15" customHeight="1" x14ac:dyDescent="0.2">
      <c r="A124" s="117"/>
      <c r="B124" s="44" t="s">
        <v>210</v>
      </c>
      <c r="C124" s="31">
        <f t="shared" ref="C124:K124" si="53">SUM(C116:C123)</f>
        <v>0</v>
      </c>
      <c r="D124" s="32">
        <f t="shared" si="53"/>
        <v>0</v>
      </c>
      <c r="E124" s="33">
        <f t="shared" si="53"/>
        <v>0</v>
      </c>
      <c r="F124" s="31">
        <f t="shared" si="53"/>
        <v>0</v>
      </c>
      <c r="G124" s="32">
        <f t="shared" si="53"/>
        <v>0</v>
      </c>
      <c r="H124" s="33">
        <f t="shared" si="53"/>
        <v>0</v>
      </c>
      <c r="I124" s="31">
        <f t="shared" si="53"/>
        <v>0</v>
      </c>
      <c r="J124" s="32">
        <f t="shared" si="53"/>
        <v>0</v>
      </c>
      <c r="K124" s="33">
        <f t="shared" si="53"/>
        <v>0</v>
      </c>
    </row>
    <row r="125" spans="1:11" ht="15" customHeight="1" x14ac:dyDescent="0.2">
      <c r="A125" s="133"/>
      <c r="B125" s="49"/>
      <c r="C125" s="56"/>
      <c r="D125" s="113"/>
      <c r="E125" s="114"/>
      <c r="F125" s="56"/>
      <c r="G125" s="113"/>
      <c r="H125" s="114"/>
      <c r="I125" s="56"/>
      <c r="J125" s="113"/>
      <c r="K125" s="114"/>
    </row>
    <row r="126" spans="1:11" ht="15" customHeight="1" x14ac:dyDescent="0.2">
      <c r="A126" s="415" t="s">
        <v>211</v>
      </c>
      <c r="B126" s="416"/>
      <c r="C126" s="51"/>
      <c r="D126" s="52"/>
      <c r="E126" s="53"/>
      <c r="F126" s="51"/>
      <c r="G126" s="52"/>
      <c r="H126" s="53"/>
      <c r="I126" s="51"/>
      <c r="J126" s="52"/>
      <c r="K126" s="53"/>
    </row>
    <row r="127" spans="1:11" ht="15" customHeight="1" x14ac:dyDescent="0.2">
      <c r="A127" s="115">
        <v>1000</v>
      </c>
      <c r="B127" s="8" t="s">
        <v>177</v>
      </c>
      <c r="C127" s="39"/>
      <c r="D127" s="57">
        <f t="shared" ref="D127:D135" si="54">E127-C127</f>
        <v>0</v>
      </c>
      <c r="E127" s="311"/>
      <c r="F127" s="39"/>
      <c r="G127" s="57">
        <f t="shared" ref="G127:G134" si="55">H127-F127</f>
        <v>0</v>
      </c>
      <c r="H127" s="311"/>
      <c r="I127" s="39"/>
      <c r="J127" s="57">
        <f t="shared" ref="J127:J134" si="56">K127-I127</f>
        <v>0</v>
      </c>
      <c r="K127" s="311"/>
    </row>
    <row r="128" spans="1:11" ht="15" customHeight="1" x14ac:dyDescent="0.2">
      <c r="A128" s="115">
        <v>2000</v>
      </c>
      <c r="B128" s="8" t="s">
        <v>127</v>
      </c>
      <c r="C128" s="39"/>
      <c r="D128" s="57">
        <f t="shared" si="54"/>
        <v>0</v>
      </c>
      <c r="E128" s="311"/>
      <c r="F128" s="134"/>
      <c r="G128" s="57">
        <f t="shared" si="55"/>
        <v>0</v>
      </c>
      <c r="H128" s="311"/>
      <c r="I128" s="134"/>
      <c r="J128" s="57">
        <f t="shared" si="56"/>
        <v>0</v>
      </c>
      <c r="K128" s="311"/>
    </row>
    <row r="129" spans="1:11" ht="15" customHeight="1" x14ac:dyDescent="0.2">
      <c r="A129" s="115">
        <v>3000</v>
      </c>
      <c r="B129" s="8" t="s">
        <v>125</v>
      </c>
      <c r="C129" s="39"/>
      <c r="D129" s="57">
        <f t="shared" si="54"/>
        <v>0</v>
      </c>
      <c r="E129" s="311"/>
      <c r="F129" s="134"/>
      <c r="G129" s="57">
        <f t="shared" si="55"/>
        <v>0</v>
      </c>
      <c r="H129" s="311"/>
      <c r="I129" s="134"/>
      <c r="J129" s="57">
        <f t="shared" si="56"/>
        <v>0</v>
      </c>
      <c r="K129" s="311"/>
    </row>
    <row r="130" spans="1:11" ht="15" customHeight="1" x14ac:dyDescent="0.2">
      <c r="A130" s="115">
        <v>4000</v>
      </c>
      <c r="B130" s="8" t="s">
        <v>128</v>
      </c>
      <c r="C130" s="39"/>
      <c r="D130" s="57">
        <f t="shared" si="54"/>
        <v>0</v>
      </c>
      <c r="E130" s="311"/>
      <c r="F130" s="134"/>
      <c r="G130" s="57">
        <f t="shared" si="55"/>
        <v>0</v>
      </c>
      <c r="H130" s="311"/>
      <c r="I130" s="134"/>
      <c r="J130" s="57">
        <f t="shared" si="56"/>
        <v>0</v>
      </c>
      <c r="K130" s="311"/>
    </row>
    <row r="131" spans="1:11" ht="15" customHeight="1" x14ac:dyDescent="0.2">
      <c r="A131" s="115">
        <v>5000</v>
      </c>
      <c r="B131" s="8" t="s">
        <v>124</v>
      </c>
      <c r="C131" s="39"/>
      <c r="D131" s="57">
        <f t="shared" si="54"/>
        <v>0</v>
      </c>
      <c r="E131" s="311"/>
      <c r="F131" s="134"/>
      <c r="G131" s="57">
        <f t="shared" si="55"/>
        <v>0</v>
      </c>
      <c r="H131" s="311"/>
      <c r="I131" s="134"/>
      <c r="J131" s="57">
        <f t="shared" si="56"/>
        <v>0</v>
      </c>
      <c r="K131" s="311"/>
    </row>
    <row r="132" spans="1:11" ht="15" customHeight="1" x14ac:dyDescent="0.2">
      <c r="A132" s="115">
        <v>6000</v>
      </c>
      <c r="B132" s="8" t="s">
        <v>178</v>
      </c>
      <c r="C132" s="39"/>
      <c r="D132" s="57">
        <f t="shared" si="54"/>
        <v>0</v>
      </c>
      <c r="E132" s="311"/>
      <c r="F132" s="134"/>
      <c r="G132" s="57">
        <f t="shared" si="55"/>
        <v>0</v>
      </c>
      <c r="H132" s="311"/>
      <c r="I132" s="134"/>
      <c r="J132" s="57">
        <f t="shared" si="56"/>
        <v>0</v>
      </c>
      <c r="K132" s="311"/>
    </row>
    <row r="133" spans="1:11" ht="15" customHeight="1" x14ac:dyDescent="0.2">
      <c r="A133" s="115">
        <v>7000</v>
      </c>
      <c r="B133" s="8" t="s">
        <v>129</v>
      </c>
      <c r="C133" s="39"/>
      <c r="D133" s="57">
        <f t="shared" si="54"/>
        <v>0</v>
      </c>
      <c r="E133" s="311"/>
      <c r="F133" s="134"/>
      <c r="G133" s="57">
        <f t="shared" si="55"/>
        <v>0</v>
      </c>
      <c r="H133" s="311"/>
      <c r="I133" s="134"/>
      <c r="J133" s="57">
        <f t="shared" si="56"/>
        <v>0</v>
      </c>
      <c r="K133" s="311"/>
    </row>
    <row r="134" spans="1:11" ht="15" customHeight="1" x14ac:dyDescent="0.2">
      <c r="A134" s="115">
        <v>8000</v>
      </c>
      <c r="B134" s="8" t="s">
        <v>179</v>
      </c>
      <c r="C134" s="39"/>
      <c r="D134" s="57">
        <f t="shared" si="54"/>
        <v>0</v>
      </c>
      <c r="E134" s="311"/>
      <c r="F134" s="134"/>
      <c r="G134" s="57">
        <f t="shared" si="55"/>
        <v>0</v>
      </c>
      <c r="H134" s="311"/>
      <c r="I134" s="134"/>
      <c r="J134" s="57">
        <f t="shared" si="56"/>
        <v>0</v>
      </c>
      <c r="K134" s="311"/>
    </row>
    <row r="135" spans="1:11" ht="15" customHeight="1" x14ac:dyDescent="0.2">
      <c r="A135" s="115">
        <v>9000</v>
      </c>
      <c r="B135" s="8" t="s">
        <v>130</v>
      </c>
      <c r="C135" s="56"/>
      <c r="D135" s="57">
        <f t="shared" si="54"/>
        <v>0</v>
      </c>
      <c r="E135" s="311"/>
      <c r="F135" s="56">
        <f>'Exhibit G'!K19</f>
        <v>0</v>
      </c>
      <c r="G135" s="57">
        <f>'Exhibit G'!L19</f>
        <v>0</v>
      </c>
      <c r="H135" s="38">
        <f>C135+D135</f>
        <v>0</v>
      </c>
      <c r="I135" s="56">
        <f>'Exhibit G'!K36</f>
        <v>0</v>
      </c>
      <c r="J135" s="57">
        <f>'Exhibit G'!L36</f>
        <v>0</v>
      </c>
      <c r="K135" s="38">
        <f>I135+J135</f>
        <v>0</v>
      </c>
    </row>
    <row r="136" spans="1:11" s="44" customFormat="1" ht="15" customHeight="1" x14ac:dyDescent="0.2">
      <c r="A136" s="117"/>
      <c r="B136" s="44" t="s">
        <v>212</v>
      </c>
      <c r="C136" s="31">
        <f t="shared" ref="C136:K136" si="57">SUM(C127:C135)</f>
        <v>0</v>
      </c>
      <c r="D136" s="32">
        <f>SUM(D127:D135)</f>
        <v>0</v>
      </c>
      <c r="E136" s="33">
        <f t="shared" si="57"/>
        <v>0</v>
      </c>
      <c r="F136" s="31">
        <f t="shared" si="57"/>
        <v>0</v>
      </c>
      <c r="G136" s="32">
        <f>SUM(G127:G135)</f>
        <v>0</v>
      </c>
      <c r="H136" s="33">
        <f t="shared" si="57"/>
        <v>0</v>
      </c>
      <c r="I136" s="31">
        <f>SUM(I127:I135)</f>
        <v>0</v>
      </c>
      <c r="J136" s="32">
        <f t="shared" si="57"/>
        <v>0</v>
      </c>
      <c r="K136" s="33">
        <f t="shared" si="57"/>
        <v>0</v>
      </c>
    </row>
    <row r="137" spans="1:11" ht="15" customHeight="1" x14ac:dyDescent="0.2">
      <c r="A137" s="115"/>
      <c r="B137" s="44"/>
      <c r="C137" s="56"/>
      <c r="D137" s="57"/>
      <c r="E137" s="38"/>
      <c r="F137" s="56"/>
      <c r="G137" s="57"/>
      <c r="H137" s="38"/>
      <c r="I137" s="56"/>
      <c r="J137" s="57"/>
      <c r="K137" s="38"/>
    </row>
    <row r="138" spans="1:11" s="44" customFormat="1" ht="15" customHeight="1" x14ac:dyDescent="0.2">
      <c r="A138" s="428" t="s">
        <v>213</v>
      </c>
      <c r="B138" s="429"/>
      <c r="C138" s="47">
        <f>+C124</f>
        <v>0</v>
      </c>
      <c r="D138" s="42">
        <f>+D124</f>
        <v>0</v>
      </c>
      <c r="E138" s="46">
        <f>+E136+E124</f>
        <v>0</v>
      </c>
      <c r="F138" s="147">
        <f>+F124+F136</f>
        <v>0</v>
      </c>
      <c r="G138" s="42">
        <f>+G124+G136</f>
        <v>0</v>
      </c>
      <c r="H138" s="46">
        <f>+H136+H124</f>
        <v>0</v>
      </c>
      <c r="I138" s="47">
        <f>+I124+I136</f>
        <v>0</v>
      </c>
      <c r="J138" s="42">
        <f>+J124+J136</f>
        <v>0</v>
      </c>
      <c r="K138" s="46">
        <f>+K136+K124</f>
        <v>0</v>
      </c>
    </row>
    <row r="139" spans="1:11" ht="15" customHeight="1" x14ac:dyDescent="0.2">
      <c r="A139" s="415" t="s">
        <v>214</v>
      </c>
      <c r="B139" s="416"/>
      <c r="C139" s="51"/>
      <c r="D139" s="52"/>
      <c r="E139" s="282"/>
      <c r="F139" s="51"/>
      <c r="G139" s="52"/>
      <c r="H139" s="53"/>
      <c r="I139" s="51"/>
      <c r="J139" s="52"/>
      <c r="K139" s="53"/>
    </row>
    <row r="140" spans="1:11" ht="15" customHeight="1" x14ac:dyDescent="0.2">
      <c r="A140" s="135" t="s">
        <v>215</v>
      </c>
      <c r="B140" s="8" t="s">
        <v>216</v>
      </c>
      <c r="C140" s="39"/>
      <c r="D140" s="57">
        <f t="shared" ref="D140:D142" si="58">E140-C140</f>
        <v>0</v>
      </c>
      <c r="E140" s="311"/>
      <c r="F140" s="39"/>
      <c r="G140" s="57">
        <f t="shared" ref="G140:G144" si="59">H140-F140</f>
        <v>0</v>
      </c>
      <c r="H140" s="311"/>
      <c r="I140" s="39"/>
      <c r="J140" s="57">
        <f t="shared" ref="J140:J144" si="60">K140-I140</f>
        <v>0</v>
      </c>
      <c r="K140" s="311"/>
    </row>
    <row r="141" spans="1:11" ht="15" customHeight="1" x14ac:dyDescent="0.2">
      <c r="A141" s="115">
        <v>851</v>
      </c>
      <c r="B141" s="8" t="s">
        <v>182</v>
      </c>
      <c r="C141" s="134"/>
      <c r="D141" s="57">
        <f t="shared" si="58"/>
        <v>0</v>
      </c>
      <c r="E141" s="311"/>
      <c r="F141" s="39"/>
      <c r="G141" s="57">
        <f t="shared" si="59"/>
        <v>0</v>
      </c>
      <c r="H141" s="311"/>
      <c r="I141" s="39"/>
      <c r="J141" s="57">
        <f t="shared" si="60"/>
        <v>0</v>
      </c>
      <c r="K141" s="311"/>
    </row>
    <row r="142" spans="1:11" ht="15" customHeight="1" x14ac:dyDescent="0.2">
      <c r="A142" s="115">
        <v>855</v>
      </c>
      <c r="B142" s="8" t="s">
        <v>183</v>
      </c>
      <c r="C142" s="134"/>
      <c r="D142" s="57">
        <f t="shared" si="58"/>
        <v>0</v>
      </c>
      <c r="E142" s="311"/>
      <c r="F142" s="39"/>
      <c r="G142" s="57">
        <f t="shared" si="59"/>
        <v>0</v>
      </c>
      <c r="H142" s="311"/>
      <c r="I142" s="39"/>
      <c r="J142" s="57">
        <f t="shared" si="60"/>
        <v>0</v>
      </c>
      <c r="K142" s="311"/>
    </row>
    <row r="143" spans="1:11" ht="15" customHeight="1" x14ac:dyDescent="0.2">
      <c r="A143" s="115">
        <v>860</v>
      </c>
      <c r="B143" s="8" t="s">
        <v>184</v>
      </c>
      <c r="C143" s="146">
        <f>C18</f>
        <v>0</v>
      </c>
      <c r="D143" s="57">
        <f>D18</f>
        <v>0</v>
      </c>
      <c r="E143" s="38">
        <f>C143+D143</f>
        <v>0</v>
      </c>
      <c r="F143" s="39"/>
      <c r="G143" s="57">
        <f t="shared" si="59"/>
        <v>0</v>
      </c>
      <c r="H143" s="311"/>
      <c r="I143" s="39"/>
      <c r="J143" s="57">
        <f t="shared" si="60"/>
        <v>0</v>
      </c>
      <c r="K143" s="311"/>
    </row>
    <row r="144" spans="1:11" ht="15" customHeight="1" x14ac:dyDescent="0.2">
      <c r="A144" s="115">
        <v>865</v>
      </c>
      <c r="B144" s="8" t="s">
        <v>217</v>
      </c>
      <c r="C144" s="39"/>
      <c r="D144" s="57">
        <f t="shared" ref="D144" si="61">E144-C144</f>
        <v>0</v>
      </c>
      <c r="E144" s="311"/>
      <c r="F144" s="39"/>
      <c r="G144" s="57">
        <f t="shared" si="59"/>
        <v>0</v>
      </c>
      <c r="H144" s="311"/>
      <c r="I144" s="39"/>
      <c r="J144" s="57">
        <f t="shared" si="60"/>
        <v>0</v>
      </c>
      <c r="K144" s="311"/>
    </row>
    <row r="145" spans="1:11" s="44" customFormat="1" ht="15" customHeight="1" x14ac:dyDescent="0.2">
      <c r="A145" s="117"/>
      <c r="B145" s="44" t="s">
        <v>220</v>
      </c>
      <c r="C145" s="31">
        <f t="shared" ref="C145:K145" si="62">SUM(C140:C144)</f>
        <v>0</v>
      </c>
      <c r="D145" s="32">
        <f t="shared" si="62"/>
        <v>0</v>
      </c>
      <c r="E145" s="33">
        <f t="shared" si="62"/>
        <v>0</v>
      </c>
      <c r="F145" s="31">
        <f t="shared" si="62"/>
        <v>0</v>
      </c>
      <c r="G145" s="32">
        <f t="shared" si="62"/>
        <v>0</v>
      </c>
      <c r="H145" s="33">
        <f t="shared" si="62"/>
        <v>0</v>
      </c>
      <c r="I145" s="31">
        <f t="shared" si="62"/>
        <v>0</v>
      </c>
      <c r="J145" s="32">
        <f t="shared" si="62"/>
        <v>0</v>
      </c>
      <c r="K145" s="33">
        <f t="shared" si="62"/>
        <v>0</v>
      </c>
    </row>
    <row r="146" spans="1:11" ht="15" customHeight="1" x14ac:dyDescent="0.2">
      <c r="A146" s="115"/>
      <c r="B146" s="44"/>
      <c r="C146" s="56"/>
      <c r="D146" s="57"/>
      <c r="E146" s="38"/>
      <c r="F146" s="56"/>
      <c r="G146" s="57"/>
      <c r="H146" s="38"/>
      <c r="I146" s="56"/>
      <c r="J146" s="57"/>
      <c r="K146" s="38"/>
    </row>
    <row r="147" spans="1:11" ht="15" customHeight="1" x14ac:dyDescent="0.2">
      <c r="A147" s="415" t="s">
        <v>218</v>
      </c>
      <c r="B147" s="416"/>
      <c r="C147" s="51"/>
      <c r="D147" s="52"/>
      <c r="E147" s="282"/>
      <c r="F147" s="51"/>
      <c r="G147" s="52"/>
      <c r="H147" s="53"/>
      <c r="I147" s="51"/>
      <c r="J147" s="52"/>
      <c r="K147" s="53"/>
    </row>
    <row r="148" spans="1:11" ht="15" customHeight="1" x14ac:dyDescent="0.2">
      <c r="A148" s="148"/>
      <c r="B148" s="8" t="s">
        <v>145</v>
      </c>
      <c r="C148" s="56"/>
      <c r="D148" s="57">
        <f t="shared" ref="D148:D159" si="63">E148-C148</f>
        <v>0</v>
      </c>
      <c r="E148" s="311"/>
      <c r="F148" s="56"/>
      <c r="G148" s="57">
        <f t="shared" ref="G148:G159" si="64">H148-F148</f>
        <v>0</v>
      </c>
      <c r="H148" s="311"/>
      <c r="I148" s="56"/>
      <c r="J148" s="57">
        <f t="shared" ref="J148:J159" si="65">K148-I148</f>
        <v>0</v>
      </c>
      <c r="K148" s="311"/>
    </row>
    <row r="149" spans="1:11" ht="15" customHeight="1" x14ac:dyDescent="0.2">
      <c r="A149" s="115">
        <v>876</v>
      </c>
      <c r="B149" s="8" t="s">
        <v>223</v>
      </c>
      <c r="C149" s="39"/>
      <c r="D149" s="57">
        <f t="shared" si="63"/>
        <v>0</v>
      </c>
      <c r="E149" s="311"/>
      <c r="F149" s="39"/>
      <c r="G149" s="57">
        <f t="shared" si="64"/>
        <v>0</v>
      </c>
      <c r="H149" s="311"/>
      <c r="I149" s="39"/>
      <c r="J149" s="57">
        <f t="shared" si="65"/>
        <v>0</v>
      </c>
      <c r="K149" s="311"/>
    </row>
    <row r="150" spans="1:11" ht="15" customHeight="1" x14ac:dyDescent="0.2">
      <c r="A150" s="115">
        <v>879</v>
      </c>
      <c r="B150" s="8" t="s">
        <v>124</v>
      </c>
      <c r="C150" s="39"/>
      <c r="D150" s="57">
        <f t="shared" si="63"/>
        <v>0</v>
      </c>
      <c r="E150" s="311"/>
      <c r="F150" s="39"/>
      <c r="G150" s="57">
        <f t="shared" si="64"/>
        <v>0</v>
      </c>
      <c r="H150" s="311"/>
      <c r="I150" s="39"/>
      <c r="J150" s="57">
        <f t="shared" si="65"/>
        <v>0</v>
      </c>
      <c r="K150" s="311"/>
    </row>
    <row r="151" spans="1:11" ht="15" customHeight="1" x14ac:dyDescent="0.2">
      <c r="A151" s="115">
        <v>881</v>
      </c>
      <c r="B151" s="8" t="s">
        <v>178</v>
      </c>
      <c r="C151" s="39"/>
      <c r="D151" s="57">
        <f t="shared" si="63"/>
        <v>0</v>
      </c>
      <c r="E151" s="311"/>
      <c r="F151" s="39"/>
      <c r="G151" s="57">
        <f t="shared" si="64"/>
        <v>0</v>
      </c>
      <c r="H151" s="311"/>
      <c r="I151" s="39"/>
      <c r="J151" s="57">
        <f t="shared" si="65"/>
        <v>0</v>
      </c>
      <c r="K151" s="311"/>
    </row>
    <row r="152" spans="1:11" ht="15" customHeight="1" x14ac:dyDescent="0.2">
      <c r="A152" s="115">
        <v>883</v>
      </c>
      <c r="B152" s="8" t="s">
        <v>224</v>
      </c>
      <c r="C152" s="39"/>
      <c r="D152" s="57">
        <f t="shared" si="63"/>
        <v>0</v>
      </c>
      <c r="E152" s="311"/>
      <c r="F152" s="39"/>
      <c r="G152" s="57">
        <f t="shared" si="64"/>
        <v>0</v>
      </c>
      <c r="H152" s="311"/>
      <c r="I152" s="39"/>
      <c r="J152" s="57">
        <f t="shared" si="65"/>
        <v>0</v>
      </c>
      <c r="K152" s="311"/>
    </row>
    <row r="153" spans="1:11" ht="15" customHeight="1" x14ac:dyDescent="0.2">
      <c r="A153" s="115"/>
      <c r="B153" s="8" t="s">
        <v>165</v>
      </c>
      <c r="C153" s="56"/>
      <c r="D153" s="57">
        <f t="shared" si="63"/>
        <v>0</v>
      </c>
      <c r="E153" s="311"/>
      <c r="F153" s="56"/>
      <c r="G153" s="57">
        <f t="shared" si="64"/>
        <v>0</v>
      </c>
      <c r="H153" s="311"/>
      <c r="I153" s="56"/>
      <c r="J153" s="57">
        <f t="shared" si="65"/>
        <v>0</v>
      </c>
      <c r="K153" s="311"/>
    </row>
    <row r="154" spans="1:11" ht="15" customHeight="1" x14ac:dyDescent="0.2">
      <c r="A154" s="115">
        <v>885</v>
      </c>
      <c r="B154" s="8" t="s">
        <v>94</v>
      </c>
      <c r="C154" s="39"/>
      <c r="D154" s="57">
        <f t="shared" si="63"/>
        <v>0</v>
      </c>
      <c r="E154" s="311"/>
      <c r="F154" s="39"/>
      <c r="G154" s="57">
        <f t="shared" si="64"/>
        <v>0</v>
      </c>
      <c r="H154" s="311"/>
      <c r="I154" s="39"/>
      <c r="J154" s="57">
        <f t="shared" si="65"/>
        <v>0</v>
      </c>
      <c r="K154" s="311"/>
    </row>
    <row r="155" spans="1:11" ht="15" customHeight="1" x14ac:dyDescent="0.2">
      <c r="A155" s="115">
        <v>887</v>
      </c>
      <c r="B155" s="8" t="s">
        <v>224</v>
      </c>
      <c r="C155" s="39"/>
      <c r="D155" s="57">
        <f t="shared" si="63"/>
        <v>0</v>
      </c>
      <c r="E155" s="311"/>
      <c r="F155" s="39"/>
      <c r="G155" s="57">
        <f t="shared" si="64"/>
        <v>0</v>
      </c>
      <c r="H155" s="311"/>
      <c r="I155" s="39"/>
      <c r="J155" s="57">
        <f t="shared" si="65"/>
        <v>0</v>
      </c>
      <c r="K155" s="311"/>
    </row>
    <row r="156" spans="1:11" ht="15" customHeight="1" x14ac:dyDescent="0.2">
      <c r="A156" s="115"/>
      <c r="B156" s="8" t="s">
        <v>222</v>
      </c>
      <c r="C156" s="56"/>
      <c r="D156" s="57">
        <f t="shared" si="63"/>
        <v>0</v>
      </c>
      <c r="E156" s="311"/>
      <c r="F156" s="56"/>
      <c r="G156" s="57">
        <f t="shared" si="64"/>
        <v>0</v>
      </c>
      <c r="H156" s="311"/>
      <c r="I156" s="56"/>
      <c r="J156" s="57">
        <f t="shared" si="65"/>
        <v>0</v>
      </c>
      <c r="K156" s="311"/>
    </row>
    <row r="157" spans="1:11" ht="15" customHeight="1" x14ac:dyDescent="0.2">
      <c r="A157" s="115">
        <v>889</v>
      </c>
      <c r="B157" s="8" t="s">
        <v>225</v>
      </c>
      <c r="C157" s="39"/>
      <c r="D157" s="57">
        <f t="shared" si="63"/>
        <v>0</v>
      </c>
      <c r="E157" s="311"/>
      <c r="F157" s="39"/>
      <c r="G157" s="57">
        <f t="shared" si="64"/>
        <v>0</v>
      </c>
      <c r="H157" s="311"/>
      <c r="I157" s="39"/>
      <c r="J157" s="57">
        <f t="shared" si="65"/>
        <v>0</v>
      </c>
      <c r="K157" s="311"/>
    </row>
    <row r="158" spans="1:11" ht="15" customHeight="1" x14ac:dyDescent="0.2">
      <c r="A158" s="135" t="s">
        <v>219</v>
      </c>
      <c r="B158" s="8" t="s">
        <v>226</v>
      </c>
      <c r="C158" s="39"/>
      <c r="D158" s="57">
        <f t="shared" si="63"/>
        <v>0</v>
      </c>
      <c r="E158" s="311"/>
      <c r="F158" s="39"/>
      <c r="G158" s="57">
        <f t="shared" si="64"/>
        <v>0</v>
      </c>
      <c r="H158" s="311"/>
      <c r="I158" s="39"/>
      <c r="J158" s="57">
        <f t="shared" si="65"/>
        <v>0</v>
      </c>
      <c r="K158" s="311"/>
    </row>
    <row r="159" spans="1:11" ht="15" customHeight="1" x14ac:dyDescent="0.2">
      <c r="A159" s="135">
        <v>891</v>
      </c>
      <c r="B159" s="8" t="s">
        <v>188</v>
      </c>
      <c r="C159" s="39"/>
      <c r="D159" s="57">
        <f t="shared" si="63"/>
        <v>0</v>
      </c>
      <c r="E159" s="311"/>
      <c r="F159" s="39"/>
      <c r="G159" s="57">
        <f t="shared" si="64"/>
        <v>0</v>
      </c>
      <c r="H159" s="311"/>
      <c r="I159" s="39"/>
      <c r="J159" s="57">
        <f t="shared" si="65"/>
        <v>0</v>
      </c>
      <c r="K159" s="311"/>
    </row>
    <row r="160" spans="1:11" s="44" customFormat="1" ht="15" customHeight="1" x14ac:dyDescent="0.2">
      <c r="A160" s="119"/>
      <c r="B160" s="49" t="s">
        <v>221</v>
      </c>
      <c r="C160" s="47">
        <f t="shared" ref="C160:K160" si="66">SUM(C149:C159)</f>
        <v>0</v>
      </c>
      <c r="D160" s="42">
        <f t="shared" si="66"/>
        <v>0</v>
      </c>
      <c r="E160" s="46">
        <f t="shared" si="66"/>
        <v>0</v>
      </c>
      <c r="F160" s="47">
        <f t="shared" si="66"/>
        <v>0</v>
      </c>
      <c r="G160" s="42">
        <f t="shared" si="66"/>
        <v>0</v>
      </c>
      <c r="H160" s="46">
        <f t="shared" si="66"/>
        <v>0</v>
      </c>
      <c r="I160" s="47">
        <f t="shared" si="66"/>
        <v>0</v>
      </c>
      <c r="J160" s="42">
        <f t="shared" si="66"/>
        <v>0</v>
      </c>
      <c r="K160" s="46">
        <f t="shared" si="66"/>
        <v>0</v>
      </c>
    </row>
    <row r="161" spans="1:11" s="44" customFormat="1" ht="15" customHeight="1" x14ac:dyDescent="0.2">
      <c r="A161" s="432" t="s">
        <v>227</v>
      </c>
      <c r="B161" s="433"/>
      <c r="C161" s="136">
        <f t="shared" ref="C161:H161" si="67">+C160+C145</f>
        <v>0</v>
      </c>
      <c r="D161" s="26">
        <f t="shared" si="67"/>
        <v>0</v>
      </c>
      <c r="E161" s="137">
        <f>+E160+E145</f>
        <v>0</v>
      </c>
      <c r="F161" s="136">
        <f>+F160+F145</f>
        <v>0</v>
      </c>
      <c r="G161" s="26">
        <f t="shared" si="67"/>
        <v>0</v>
      </c>
      <c r="H161" s="137">
        <f t="shared" si="67"/>
        <v>0</v>
      </c>
      <c r="I161" s="136">
        <f>+I160+I145</f>
        <v>0</v>
      </c>
      <c r="J161" s="26">
        <f>+J160+J145</f>
        <v>0</v>
      </c>
      <c r="K161" s="137">
        <f>+K160+K145</f>
        <v>0</v>
      </c>
    </row>
    <row r="162" spans="1:11" s="44" customFormat="1" ht="15" customHeight="1" x14ac:dyDescent="0.2">
      <c r="A162" s="430" t="s">
        <v>228</v>
      </c>
      <c r="B162" s="431"/>
      <c r="C162" s="47">
        <f t="shared" ref="C162:K162" si="68">+C161+C138</f>
        <v>0</v>
      </c>
      <c r="D162" s="42">
        <f t="shared" si="68"/>
        <v>0</v>
      </c>
      <c r="E162" s="46">
        <f t="shared" si="68"/>
        <v>0</v>
      </c>
      <c r="F162" s="47">
        <f t="shared" si="68"/>
        <v>0</v>
      </c>
      <c r="G162" s="42">
        <f t="shared" si="68"/>
        <v>0</v>
      </c>
      <c r="H162" s="46">
        <f t="shared" si="68"/>
        <v>0</v>
      </c>
      <c r="I162" s="47">
        <f t="shared" si="68"/>
        <v>0</v>
      </c>
      <c r="J162" s="42">
        <f t="shared" si="68"/>
        <v>0</v>
      </c>
      <c r="K162" s="46">
        <f t="shared" si="68"/>
        <v>0</v>
      </c>
    </row>
    <row r="163" spans="1:11" ht="15" customHeight="1" x14ac:dyDescent="0.2">
      <c r="A163" s="430" t="s">
        <v>229</v>
      </c>
      <c r="B163" s="431"/>
      <c r="C163" s="136">
        <f t="shared" ref="C163:H163" si="69">+C105-C162</f>
        <v>0</v>
      </c>
      <c r="D163" s="26">
        <f>+D105-D162</f>
        <v>0</v>
      </c>
      <c r="E163" s="137">
        <f>+E105-E162</f>
        <v>0</v>
      </c>
      <c r="F163" s="136">
        <f t="shared" si="69"/>
        <v>0</v>
      </c>
      <c r="G163" s="26">
        <f t="shared" si="69"/>
        <v>0</v>
      </c>
      <c r="H163" s="137">
        <f t="shared" si="69"/>
        <v>0</v>
      </c>
      <c r="I163" s="136">
        <f>+I105-I162</f>
        <v>0</v>
      </c>
      <c r="J163" s="26">
        <f>+J105-J162</f>
        <v>0</v>
      </c>
      <c r="K163" s="137">
        <f>+K105-K162</f>
        <v>0</v>
      </c>
    </row>
    <row r="164" spans="1:11" ht="15" customHeight="1" x14ac:dyDescent="0.2">
      <c r="C164" s="67"/>
      <c r="D164" s="67"/>
      <c r="E164" s="67"/>
      <c r="F164" s="67"/>
      <c r="G164" s="67"/>
      <c r="H164" s="67"/>
      <c r="I164" s="67"/>
      <c r="J164" s="67"/>
      <c r="K164" s="67"/>
    </row>
    <row r="165" spans="1:11" ht="15" customHeight="1" x14ac:dyDescent="0.2">
      <c r="C165" s="411"/>
      <c r="D165" s="411"/>
      <c r="E165" s="411"/>
      <c r="F165" s="411"/>
      <c r="G165" s="411"/>
      <c r="H165" s="411"/>
      <c r="I165" s="67"/>
      <c r="J165" s="67"/>
      <c r="K165" s="67"/>
    </row>
    <row r="166" spans="1:11" ht="15" customHeight="1" x14ac:dyDescent="0.2">
      <c r="C166" s="411"/>
      <c r="D166" s="411"/>
      <c r="E166" s="411"/>
      <c r="F166" s="411"/>
      <c r="G166" s="411"/>
      <c r="H166" s="411"/>
      <c r="I166" s="67"/>
      <c r="J166" s="67"/>
      <c r="K166" s="67"/>
    </row>
    <row r="167" spans="1:11" ht="15" customHeight="1" x14ac:dyDescent="0.2">
      <c r="C167" s="411"/>
      <c r="D167" s="411"/>
      <c r="E167" s="411"/>
      <c r="F167" s="411"/>
      <c r="G167" s="411"/>
      <c r="H167" s="411"/>
      <c r="I167" s="67"/>
      <c r="J167" s="67"/>
      <c r="K167" s="67"/>
    </row>
    <row r="168" spans="1:11" ht="15" customHeight="1" x14ac:dyDescent="0.2">
      <c r="C168" s="411"/>
      <c r="D168" s="411"/>
      <c r="E168" s="411"/>
      <c r="F168" s="411"/>
      <c r="G168" s="411"/>
      <c r="H168" s="411"/>
      <c r="I168" s="67"/>
      <c r="J168" s="67"/>
      <c r="K168" s="67"/>
    </row>
    <row r="169" spans="1:11" ht="15" customHeight="1" x14ac:dyDescent="0.2">
      <c r="C169" s="411"/>
      <c r="D169" s="411"/>
      <c r="E169" s="411"/>
      <c r="F169" s="411"/>
      <c r="G169" s="411"/>
      <c r="H169" s="411"/>
      <c r="I169" s="67"/>
      <c r="J169" s="67"/>
      <c r="K169" s="67"/>
    </row>
  </sheetData>
  <sheetProtection sheet="1" objects="1" scenarios="1"/>
  <mergeCells count="52">
    <mergeCell ref="A147:B147"/>
    <mergeCell ref="A139:B139"/>
    <mergeCell ref="A138:B138"/>
    <mergeCell ref="A163:B163"/>
    <mergeCell ref="A162:B162"/>
    <mergeCell ref="A161:B161"/>
    <mergeCell ref="A108:B108"/>
    <mergeCell ref="A107:B107"/>
    <mergeCell ref="A105:B105"/>
    <mergeCell ref="A104:B104"/>
    <mergeCell ref="A126:B126"/>
    <mergeCell ref="A115:B115"/>
    <mergeCell ref="A76:B76"/>
    <mergeCell ref="A68:B68"/>
    <mergeCell ref="A59:B59"/>
    <mergeCell ref="A97:B97"/>
    <mergeCell ref="A90:B90"/>
    <mergeCell ref="A89:B89"/>
    <mergeCell ref="A77:B77"/>
    <mergeCell ref="A3:E3"/>
    <mergeCell ref="A2:B2"/>
    <mergeCell ref="A1:E1"/>
    <mergeCell ref="A14:B14"/>
    <mergeCell ref="A13:B13"/>
    <mergeCell ref="A7:B7"/>
    <mergeCell ref="C5:E5"/>
    <mergeCell ref="A12:B12"/>
    <mergeCell ref="A10:B10"/>
    <mergeCell ref="A9:B9"/>
    <mergeCell ref="A8:B8"/>
    <mergeCell ref="A11:B11"/>
    <mergeCell ref="F5:H5"/>
    <mergeCell ref="I5:K5"/>
    <mergeCell ref="C111:E111"/>
    <mergeCell ref="F111:H111"/>
    <mergeCell ref="I111:K111"/>
    <mergeCell ref="C57:E57"/>
    <mergeCell ref="F57:H57"/>
    <mergeCell ref="I57:K57"/>
    <mergeCell ref="A109:D109"/>
    <mergeCell ref="A48:B48"/>
    <mergeCell ref="A43:B43"/>
    <mergeCell ref="A36:B36"/>
    <mergeCell ref="A31:B31"/>
    <mergeCell ref="A56:D56"/>
    <mergeCell ref="A55:B55"/>
    <mergeCell ref="A54:B54"/>
    <mergeCell ref="C169:H169"/>
    <mergeCell ref="C165:H165"/>
    <mergeCell ref="C166:H166"/>
    <mergeCell ref="C167:H167"/>
    <mergeCell ref="C168:H168"/>
  </mergeCells>
  <phoneticPr fontId="2" type="noConversion"/>
  <conditionalFormatting sqref="A5:XFD7 A10:A11 C8:XFD11 A12:XFD163">
    <cfRule type="expression" dxfId="8" priority="3" stopIfTrue="1">
      <formula>MOD(ROW(),2)=1</formula>
    </cfRule>
  </conditionalFormatting>
  <conditionalFormatting sqref="A8">
    <cfRule type="expression" dxfId="7" priority="2" stopIfTrue="1">
      <formula>MOD(ROW(),2)=1</formula>
    </cfRule>
  </conditionalFormatting>
  <conditionalFormatting sqref="A9">
    <cfRule type="expression" dxfId="6" priority="1" stopIfTrue="1">
      <formula>MOD(ROW(),2)=1</formula>
    </cfRule>
  </conditionalFormatting>
  <printOptions horizontalCentered="1" verticalCentered="1" gridLines="1"/>
  <pageMargins left="0" right="0" top="0.25" bottom="0" header="0" footer="0"/>
  <pageSetup scale="63" fitToHeight="3" orientation="landscape" r:id="rId1"/>
  <headerFooter alignWithMargins="0"/>
  <rowBreaks count="2" manualBreakCount="2">
    <brk id="53" max="10" man="1"/>
    <brk id="106" max="10" man="1"/>
  </rowBreaks>
  <ignoredErrors>
    <ignoredError sqref="H13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142"/>
  <sheetViews>
    <sheetView workbookViewId="0"/>
  </sheetViews>
  <sheetFormatPr baseColWidth="10" defaultColWidth="9.1640625" defaultRowHeight="14" x14ac:dyDescent="0.2"/>
  <cols>
    <col min="1" max="1" width="7.5" style="8" customWidth="1"/>
    <col min="2" max="2" width="52.6640625" style="8" customWidth="1"/>
    <col min="3" max="11" width="15.6640625" style="270" customWidth="1"/>
    <col min="12" max="16384" width="9.1640625" style="8"/>
  </cols>
  <sheetData>
    <row r="1" spans="1:11" ht="15" customHeight="1" x14ac:dyDescent="0.2">
      <c r="A1" s="5" t="str">
        <f>+Affidavit1!A2</f>
        <v>Insert College Name</v>
      </c>
      <c r="B1" s="6"/>
      <c r="C1" s="313"/>
      <c r="D1" s="313"/>
      <c r="E1" s="313"/>
      <c r="F1" s="313"/>
      <c r="G1" s="313"/>
      <c r="H1" s="313"/>
      <c r="I1" s="313"/>
      <c r="J1" s="313"/>
      <c r="K1" s="314" t="str">
        <f>Affidavit1!$F$3</f>
        <v>2018-2019</v>
      </c>
    </row>
    <row r="2" spans="1:11" ht="15" customHeight="1" x14ac:dyDescent="0.2">
      <c r="A2" s="440" t="str">
        <f>+'Exhibit B'!A2:O2</f>
        <v>Budget Amendment #</v>
      </c>
      <c r="B2" s="406"/>
      <c r="C2" s="315">
        <f>Affidavit1!$H$4</f>
        <v>1</v>
      </c>
      <c r="D2" s="316"/>
      <c r="E2" s="316"/>
      <c r="F2" s="316"/>
      <c r="G2" s="316"/>
      <c r="H2" s="316"/>
      <c r="I2" s="316"/>
      <c r="J2" s="316"/>
      <c r="K2" s="317" t="str">
        <f ca="1">REPLACE(CELL("filename",A1),1,FIND("]",CELL("filename",A1)),"")</f>
        <v>Exhibit D</v>
      </c>
    </row>
    <row r="3" spans="1:11" ht="15" customHeight="1" x14ac:dyDescent="0.2">
      <c r="A3" s="12" t="s">
        <v>360</v>
      </c>
      <c r="B3" s="10"/>
      <c r="D3" s="316"/>
      <c r="E3" s="316"/>
      <c r="F3" s="316"/>
      <c r="G3" s="316"/>
      <c r="H3" s="316"/>
      <c r="I3" s="316"/>
      <c r="J3" s="316"/>
      <c r="K3" s="316"/>
    </row>
    <row r="4" spans="1:11" ht="15" customHeight="1" x14ac:dyDescent="0.2">
      <c r="A4" s="13"/>
      <c r="B4" s="14"/>
      <c r="C4" s="318"/>
      <c r="D4" s="319"/>
      <c r="E4" s="320"/>
      <c r="F4" s="318"/>
      <c r="G4" s="319"/>
      <c r="H4" s="320"/>
      <c r="I4" s="318"/>
      <c r="J4" s="319"/>
      <c r="K4" s="320"/>
    </row>
    <row r="5" spans="1:11" ht="15" customHeight="1" x14ac:dyDescent="0.2">
      <c r="A5" s="15"/>
      <c r="B5" s="10"/>
      <c r="C5" s="441" t="s">
        <v>137</v>
      </c>
      <c r="D5" s="442"/>
      <c r="E5" s="442"/>
      <c r="F5" s="441" t="s">
        <v>344</v>
      </c>
      <c r="G5" s="442"/>
      <c r="H5" s="443"/>
      <c r="I5" s="441" t="s">
        <v>314</v>
      </c>
      <c r="J5" s="442"/>
      <c r="K5" s="443"/>
    </row>
    <row r="6" spans="1:11" ht="15" customHeight="1" x14ac:dyDescent="0.2">
      <c r="A6" s="16"/>
      <c r="C6" s="321" t="s">
        <v>341</v>
      </c>
      <c r="D6" s="322" t="s">
        <v>342</v>
      </c>
      <c r="E6" s="323" t="s">
        <v>372</v>
      </c>
      <c r="F6" s="324" t="s">
        <v>341</v>
      </c>
      <c r="G6" s="325" t="s">
        <v>342</v>
      </c>
      <c r="H6" s="326" t="s">
        <v>372</v>
      </c>
      <c r="I6" s="324" t="s">
        <v>341</v>
      </c>
      <c r="J6" s="325" t="s">
        <v>342</v>
      </c>
      <c r="K6" s="326" t="s">
        <v>372</v>
      </c>
    </row>
    <row r="7" spans="1:11" s="29" customFormat="1" ht="15" customHeight="1" x14ac:dyDescent="0.2">
      <c r="A7" s="23" t="s">
        <v>345</v>
      </c>
      <c r="B7" s="24"/>
      <c r="C7" s="25"/>
      <c r="D7" s="26">
        <f>E7-C7</f>
        <v>0</v>
      </c>
      <c r="E7" s="27"/>
      <c r="F7" s="25"/>
      <c r="G7" s="26">
        <f>H7-F7</f>
        <v>0</v>
      </c>
      <c r="H7" s="28"/>
      <c r="I7" s="25"/>
      <c r="J7" s="26">
        <f>K7-I7</f>
        <v>0</v>
      </c>
      <c r="K7" s="28"/>
    </row>
    <row r="8" spans="1:11" ht="15" customHeight="1" x14ac:dyDescent="0.2">
      <c r="A8" s="30" t="s">
        <v>230</v>
      </c>
      <c r="C8" s="327"/>
      <c r="D8" s="32"/>
      <c r="E8" s="312"/>
      <c r="F8" s="327"/>
      <c r="G8" s="32"/>
      <c r="H8" s="328"/>
      <c r="I8" s="327"/>
      <c r="J8" s="32"/>
      <c r="K8" s="328"/>
    </row>
    <row r="9" spans="1:11" ht="15" customHeight="1" x14ac:dyDescent="0.2">
      <c r="A9" s="34">
        <v>408</v>
      </c>
      <c r="B9" s="35" t="s">
        <v>98</v>
      </c>
      <c r="C9" s="36"/>
      <c r="D9" s="57">
        <f>E9-C9</f>
        <v>0</v>
      </c>
      <c r="E9" s="311"/>
      <c r="F9" s="39"/>
      <c r="G9" s="57">
        <f t="shared" ref="G9:G10" si="0">H9-F9</f>
        <v>0</v>
      </c>
      <c r="H9" s="329"/>
      <c r="I9" s="39"/>
      <c r="J9" s="57">
        <f t="shared" ref="J9:J10" si="1">K9-I9</f>
        <v>0</v>
      </c>
      <c r="K9" s="329"/>
    </row>
    <row r="10" spans="1:11" ht="15" customHeight="1" x14ac:dyDescent="0.2">
      <c r="A10" s="34">
        <v>426</v>
      </c>
      <c r="B10" s="35" t="s">
        <v>101</v>
      </c>
      <c r="C10" s="36"/>
      <c r="D10" s="57">
        <f>E10-C10</f>
        <v>0</v>
      </c>
      <c r="E10" s="311"/>
      <c r="F10" s="39"/>
      <c r="G10" s="57">
        <f t="shared" si="0"/>
        <v>0</v>
      </c>
      <c r="H10" s="329"/>
      <c r="I10" s="39"/>
      <c r="J10" s="57">
        <f t="shared" si="1"/>
        <v>0</v>
      </c>
      <c r="K10" s="329"/>
    </row>
    <row r="11" spans="1:11" s="44" customFormat="1" ht="15" customHeight="1" x14ac:dyDescent="0.2">
      <c r="A11" s="40"/>
      <c r="B11" s="41" t="s">
        <v>117</v>
      </c>
      <c r="C11" s="375">
        <f>SUM(C9:C10)</f>
        <v>0</v>
      </c>
      <c r="D11" s="42">
        <f t="shared" ref="D11:K11" si="2">SUM(D9:D10)</f>
        <v>0</v>
      </c>
      <c r="E11" s="43">
        <f t="shared" si="2"/>
        <v>0</v>
      </c>
      <c r="F11" s="375">
        <f t="shared" si="2"/>
        <v>0</v>
      </c>
      <c r="G11" s="42">
        <f t="shared" si="2"/>
        <v>0</v>
      </c>
      <c r="H11" s="43">
        <f t="shared" si="2"/>
        <v>0</v>
      </c>
      <c r="I11" s="375">
        <f t="shared" si="2"/>
        <v>0</v>
      </c>
      <c r="J11" s="42">
        <f t="shared" si="2"/>
        <v>0</v>
      </c>
      <c r="K11" s="43">
        <f t="shared" si="2"/>
        <v>0</v>
      </c>
    </row>
    <row r="12" spans="1:11" ht="15" customHeight="1" x14ac:dyDescent="0.2">
      <c r="A12" s="45" t="s">
        <v>99</v>
      </c>
      <c r="B12" s="35"/>
      <c r="C12" s="330"/>
      <c r="D12" s="32"/>
      <c r="E12" s="312"/>
      <c r="F12" s="327"/>
      <c r="G12" s="32"/>
      <c r="H12" s="328"/>
      <c r="I12" s="327"/>
      <c r="J12" s="32"/>
      <c r="K12" s="328"/>
    </row>
    <row r="13" spans="1:11" ht="15" customHeight="1" x14ac:dyDescent="0.2">
      <c r="A13" s="34">
        <v>410</v>
      </c>
      <c r="B13" s="35" t="s">
        <v>118</v>
      </c>
      <c r="C13" s="36"/>
      <c r="D13" s="57">
        <f t="shared" ref="D13:D14" si="3">E13-C13</f>
        <v>0</v>
      </c>
      <c r="E13" s="311"/>
      <c r="F13" s="39"/>
      <c r="G13" s="57">
        <f t="shared" ref="G13:G14" si="4">H13-F13</f>
        <v>0</v>
      </c>
      <c r="H13" s="329"/>
      <c r="I13" s="39"/>
      <c r="J13" s="57">
        <f t="shared" ref="J13:J14" si="5">K13-I13</f>
        <v>0</v>
      </c>
      <c r="K13" s="329"/>
    </row>
    <row r="14" spans="1:11" ht="15" customHeight="1" x14ac:dyDescent="0.2">
      <c r="A14" s="34">
        <v>411</v>
      </c>
      <c r="B14" s="35" t="s">
        <v>159</v>
      </c>
      <c r="C14" s="36"/>
      <c r="D14" s="57">
        <f t="shared" si="3"/>
        <v>0</v>
      </c>
      <c r="E14" s="311"/>
      <c r="F14" s="39"/>
      <c r="G14" s="57">
        <f t="shared" si="4"/>
        <v>0</v>
      </c>
      <c r="H14" s="329"/>
      <c r="I14" s="39"/>
      <c r="J14" s="57">
        <f t="shared" si="5"/>
        <v>0</v>
      </c>
      <c r="K14" s="329"/>
    </row>
    <row r="15" spans="1:11" s="44" customFormat="1" ht="15" customHeight="1" x14ac:dyDescent="0.2">
      <c r="A15" s="40"/>
      <c r="B15" s="41" t="s">
        <v>119</v>
      </c>
      <c r="C15" s="375">
        <f>SUM(C13:C14)</f>
        <v>0</v>
      </c>
      <c r="D15" s="42">
        <f t="shared" ref="D15:K15" si="6">SUM(D13:D14)</f>
        <v>0</v>
      </c>
      <c r="E15" s="46">
        <f t="shared" si="6"/>
        <v>0</v>
      </c>
      <c r="F15" s="47">
        <f t="shared" si="6"/>
        <v>0</v>
      </c>
      <c r="G15" s="42">
        <f t="shared" si="6"/>
        <v>0</v>
      </c>
      <c r="H15" s="43">
        <f t="shared" si="6"/>
        <v>0</v>
      </c>
      <c r="I15" s="47">
        <f t="shared" si="6"/>
        <v>0</v>
      </c>
      <c r="J15" s="42">
        <f t="shared" si="6"/>
        <v>0</v>
      </c>
      <c r="K15" s="43">
        <f t="shared" si="6"/>
        <v>0</v>
      </c>
    </row>
    <row r="16" spans="1:11" ht="15" customHeight="1" x14ac:dyDescent="0.2">
      <c r="A16" s="45" t="s">
        <v>231</v>
      </c>
      <c r="B16" s="35"/>
      <c r="C16" s="330"/>
      <c r="D16" s="32"/>
      <c r="E16" s="312"/>
      <c r="F16" s="327"/>
      <c r="G16" s="32"/>
      <c r="H16" s="328"/>
      <c r="I16" s="327"/>
      <c r="J16" s="32"/>
      <c r="K16" s="328"/>
    </row>
    <row r="17" spans="1:11" ht="15" customHeight="1" x14ac:dyDescent="0.2">
      <c r="A17" s="34">
        <v>480</v>
      </c>
      <c r="B17" s="35" t="s">
        <v>103</v>
      </c>
      <c r="C17" s="36"/>
      <c r="D17" s="57">
        <f t="shared" ref="D17:D21" si="7">E17-C17</f>
        <v>0</v>
      </c>
      <c r="E17" s="311"/>
      <c r="F17" s="39"/>
      <c r="G17" s="57">
        <f t="shared" ref="G17:G21" si="8">H17-F17</f>
        <v>0</v>
      </c>
      <c r="H17" s="329"/>
      <c r="I17" s="39"/>
      <c r="J17" s="57">
        <f t="shared" ref="J17:J21" si="9">K17-I17</f>
        <v>0</v>
      </c>
      <c r="K17" s="329"/>
    </row>
    <row r="18" spans="1:11" ht="15" customHeight="1" x14ac:dyDescent="0.2">
      <c r="A18" s="48" t="s">
        <v>232</v>
      </c>
      <c r="B18" s="8" t="s">
        <v>236</v>
      </c>
      <c r="C18" s="39"/>
      <c r="D18" s="57">
        <f t="shared" si="7"/>
        <v>0</v>
      </c>
      <c r="E18" s="311"/>
      <c r="F18" s="39"/>
      <c r="G18" s="57">
        <f t="shared" si="8"/>
        <v>0</v>
      </c>
      <c r="H18" s="329"/>
      <c r="I18" s="39"/>
      <c r="J18" s="57">
        <f t="shared" si="9"/>
        <v>0</v>
      </c>
      <c r="K18" s="329"/>
    </row>
    <row r="19" spans="1:11" ht="15" customHeight="1" x14ac:dyDescent="0.2">
      <c r="A19" s="48" t="s">
        <v>233</v>
      </c>
      <c r="B19" s="8" t="s">
        <v>237</v>
      </c>
      <c r="C19" s="39"/>
      <c r="D19" s="57">
        <f t="shared" si="7"/>
        <v>0</v>
      </c>
      <c r="E19" s="311"/>
      <c r="F19" s="39"/>
      <c r="G19" s="57">
        <f t="shared" si="8"/>
        <v>0</v>
      </c>
      <c r="H19" s="329"/>
      <c r="I19" s="39"/>
      <c r="J19" s="57">
        <f t="shared" si="9"/>
        <v>0</v>
      </c>
      <c r="K19" s="329"/>
    </row>
    <row r="20" spans="1:11" ht="15" customHeight="1" x14ac:dyDescent="0.2">
      <c r="A20" s="48" t="s">
        <v>234</v>
      </c>
      <c r="B20" s="8" t="s">
        <v>238</v>
      </c>
      <c r="C20" s="39"/>
      <c r="D20" s="57">
        <f t="shared" si="7"/>
        <v>0</v>
      </c>
      <c r="E20" s="311"/>
      <c r="F20" s="39"/>
      <c r="G20" s="57">
        <f t="shared" si="8"/>
        <v>0</v>
      </c>
      <c r="H20" s="329"/>
      <c r="I20" s="39"/>
      <c r="J20" s="57">
        <f t="shared" si="9"/>
        <v>0</v>
      </c>
      <c r="K20" s="329"/>
    </row>
    <row r="21" spans="1:11" ht="15" customHeight="1" x14ac:dyDescent="0.2">
      <c r="A21" s="48" t="s">
        <v>235</v>
      </c>
      <c r="B21" s="8" t="s">
        <v>239</v>
      </c>
      <c r="C21" s="39"/>
      <c r="D21" s="57">
        <f t="shared" si="7"/>
        <v>0</v>
      </c>
      <c r="E21" s="311"/>
      <c r="F21" s="39"/>
      <c r="G21" s="57">
        <f t="shared" si="8"/>
        <v>0</v>
      </c>
      <c r="H21" s="329"/>
      <c r="I21" s="39"/>
      <c r="J21" s="57">
        <f t="shared" si="9"/>
        <v>0</v>
      </c>
      <c r="K21" s="329"/>
    </row>
    <row r="22" spans="1:11" s="44" customFormat="1" ht="15" customHeight="1" x14ac:dyDescent="0.2">
      <c r="A22" s="40"/>
      <c r="B22" s="49" t="s">
        <v>240</v>
      </c>
      <c r="C22" s="47">
        <f t="shared" ref="C22:K22" si="10">SUM(C17:C21)</f>
        <v>0</v>
      </c>
      <c r="D22" s="42">
        <f t="shared" si="10"/>
        <v>0</v>
      </c>
      <c r="E22" s="46">
        <f t="shared" si="10"/>
        <v>0</v>
      </c>
      <c r="F22" s="47">
        <f t="shared" si="10"/>
        <v>0</v>
      </c>
      <c r="G22" s="42">
        <f t="shared" si="10"/>
        <v>0</v>
      </c>
      <c r="H22" s="43">
        <f t="shared" si="10"/>
        <v>0</v>
      </c>
      <c r="I22" s="47">
        <f t="shared" si="10"/>
        <v>0</v>
      </c>
      <c r="J22" s="42">
        <f t="shared" si="10"/>
        <v>0</v>
      </c>
      <c r="K22" s="43">
        <f t="shared" si="10"/>
        <v>0</v>
      </c>
    </row>
    <row r="23" spans="1:11" ht="15" customHeight="1" x14ac:dyDescent="0.2">
      <c r="A23" s="45" t="s">
        <v>241</v>
      </c>
      <c r="C23" s="327"/>
      <c r="D23" s="32"/>
      <c r="E23" s="312"/>
      <c r="F23" s="327"/>
      <c r="G23" s="32"/>
      <c r="H23" s="328"/>
      <c r="I23" s="327"/>
      <c r="J23" s="32"/>
      <c r="K23" s="328"/>
    </row>
    <row r="24" spans="1:11" ht="15" customHeight="1" x14ac:dyDescent="0.2">
      <c r="A24" s="34">
        <v>484</v>
      </c>
      <c r="B24" s="8" t="s">
        <v>104</v>
      </c>
      <c r="C24" s="39"/>
      <c r="D24" s="57">
        <f t="shared" ref="D24:D29" si="11">E24-C24</f>
        <v>0</v>
      </c>
      <c r="E24" s="311"/>
      <c r="F24" s="39"/>
      <c r="G24" s="57">
        <f t="shared" ref="G24:G29" si="12">H24-F24</f>
        <v>0</v>
      </c>
      <c r="H24" s="329"/>
      <c r="I24" s="39"/>
      <c r="J24" s="57">
        <f t="shared" ref="J24:J29" si="13">K24-I24</f>
        <v>0</v>
      </c>
      <c r="K24" s="329"/>
    </row>
    <row r="25" spans="1:11" ht="15" customHeight="1" x14ac:dyDescent="0.2">
      <c r="A25" s="48">
        <v>486</v>
      </c>
      <c r="B25" s="8" t="s">
        <v>123</v>
      </c>
      <c r="C25" s="39"/>
      <c r="D25" s="57">
        <f t="shared" si="11"/>
        <v>0</v>
      </c>
      <c r="E25" s="311"/>
      <c r="F25" s="39"/>
      <c r="G25" s="57">
        <f t="shared" si="12"/>
        <v>0</v>
      </c>
      <c r="H25" s="329"/>
      <c r="I25" s="39"/>
      <c r="J25" s="57">
        <f t="shared" si="13"/>
        <v>0</v>
      </c>
      <c r="K25" s="329"/>
    </row>
    <row r="26" spans="1:11" ht="15" customHeight="1" x14ac:dyDescent="0.2">
      <c r="A26" s="48">
        <v>488</v>
      </c>
      <c r="B26" s="8" t="s">
        <v>105</v>
      </c>
      <c r="C26" s="39"/>
      <c r="D26" s="57">
        <f t="shared" si="11"/>
        <v>0</v>
      </c>
      <c r="E26" s="311"/>
      <c r="F26" s="39"/>
      <c r="G26" s="57">
        <f t="shared" si="12"/>
        <v>0</v>
      </c>
      <c r="H26" s="329"/>
      <c r="I26" s="39"/>
      <c r="J26" s="57">
        <f t="shared" si="13"/>
        <v>0</v>
      </c>
      <c r="K26" s="329"/>
    </row>
    <row r="27" spans="1:11" ht="15" customHeight="1" x14ac:dyDescent="0.2">
      <c r="A27" s="48">
        <v>489</v>
      </c>
      <c r="B27" s="8" t="s">
        <v>120</v>
      </c>
      <c r="C27" s="39"/>
      <c r="D27" s="57">
        <f t="shared" si="11"/>
        <v>0</v>
      </c>
      <c r="E27" s="311"/>
      <c r="F27" s="39"/>
      <c r="G27" s="57">
        <f t="shared" si="12"/>
        <v>0</v>
      </c>
      <c r="H27" s="329"/>
      <c r="I27" s="39"/>
      <c r="J27" s="57">
        <f t="shared" si="13"/>
        <v>0</v>
      </c>
      <c r="K27" s="329"/>
    </row>
    <row r="28" spans="1:11" ht="15" customHeight="1" x14ac:dyDescent="0.2">
      <c r="A28" s="48">
        <v>490</v>
      </c>
      <c r="B28" s="8" t="s">
        <v>106</v>
      </c>
      <c r="C28" s="39"/>
      <c r="D28" s="57">
        <f t="shared" si="11"/>
        <v>0</v>
      </c>
      <c r="E28" s="311"/>
      <c r="F28" s="39"/>
      <c r="G28" s="57">
        <f t="shared" si="12"/>
        <v>0</v>
      </c>
      <c r="H28" s="329"/>
      <c r="I28" s="39"/>
      <c r="J28" s="57">
        <f t="shared" si="13"/>
        <v>0</v>
      </c>
      <c r="K28" s="329"/>
    </row>
    <row r="29" spans="1:11" ht="15" customHeight="1" x14ac:dyDescent="0.2">
      <c r="A29" s="48">
        <v>492</v>
      </c>
      <c r="B29" s="8" t="s">
        <v>107</v>
      </c>
      <c r="C29" s="39"/>
      <c r="D29" s="57">
        <f t="shared" si="11"/>
        <v>0</v>
      </c>
      <c r="E29" s="311"/>
      <c r="F29" s="39"/>
      <c r="G29" s="57">
        <f t="shared" si="12"/>
        <v>0</v>
      </c>
      <c r="H29" s="329"/>
      <c r="I29" s="39"/>
      <c r="J29" s="57">
        <f t="shared" si="13"/>
        <v>0</v>
      </c>
      <c r="K29" s="329"/>
    </row>
    <row r="30" spans="1:11" s="44" customFormat="1" ht="15" customHeight="1" x14ac:dyDescent="0.2">
      <c r="A30" s="40"/>
      <c r="B30" s="49" t="s">
        <v>168</v>
      </c>
      <c r="C30" s="47">
        <f>SUM(C24:C29)</f>
        <v>0</v>
      </c>
      <c r="D30" s="42">
        <f t="shared" ref="D30:K30" si="14">SUM(D24:D29)</f>
        <v>0</v>
      </c>
      <c r="E30" s="46">
        <f t="shared" si="14"/>
        <v>0</v>
      </c>
      <c r="F30" s="47">
        <f t="shared" si="14"/>
        <v>0</v>
      </c>
      <c r="G30" s="42">
        <f t="shared" si="14"/>
        <v>0</v>
      </c>
      <c r="H30" s="43">
        <f t="shared" si="14"/>
        <v>0</v>
      </c>
      <c r="I30" s="47">
        <f t="shared" si="14"/>
        <v>0</v>
      </c>
      <c r="J30" s="42">
        <f t="shared" si="14"/>
        <v>0</v>
      </c>
      <c r="K30" s="43">
        <f t="shared" si="14"/>
        <v>0</v>
      </c>
    </row>
    <row r="31" spans="1:11" ht="15" customHeight="1" x14ac:dyDescent="0.2">
      <c r="A31" s="45" t="s">
        <v>242</v>
      </c>
      <c r="C31" s="327"/>
      <c r="D31" s="32"/>
      <c r="E31" s="312"/>
      <c r="F31" s="327"/>
      <c r="G31" s="32"/>
      <c r="H31" s="328"/>
      <c r="I31" s="327"/>
      <c r="J31" s="32"/>
      <c r="K31" s="328"/>
    </row>
    <row r="32" spans="1:11" ht="15" customHeight="1" x14ac:dyDescent="0.2">
      <c r="A32" s="34">
        <v>451</v>
      </c>
      <c r="B32" s="8" t="s">
        <v>121</v>
      </c>
      <c r="C32" s="39"/>
      <c r="D32" s="57">
        <f t="shared" ref="D32:D36" si="15">E32-C32</f>
        <v>0</v>
      </c>
      <c r="E32" s="311"/>
      <c r="F32" s="39"/>
      <c r="G32" s="57">
        <f t="shared" ref="G32:G36" si="16">H32-F32</f>
        <v>0</v>
      </c>
      <c r="H32" s="329"/>
      <c r="I32" s="39"/>
      <c r="J32" s="57">
        <f t="shared" ref="J32:J36" si="17">K32-I32</f>
        <v>0</v>
      </c>
      <c r="K32" s="329"/>
    </row>
    <row r="33" spans="1:11" ht="15" customHeight="1" x14ac:dyDescent="0.2">
      <c r="A33" s="48">
        <v>493</v>
      </c>
      <c r="B33" s="8" t="s">
        <v>170</v>
      </c>
      <c r="C33" s="39"/>
      <c r="D33" s="57">
        <f t="shared" si="15"/>
        <v>0</v>
      </c>
      <c r="E33" s="311"/>
      <c r="F33" s="39"/>
      <c r="G33" s="57">
        <f t="shared" si="16"/>
        <v>0</v>
      </c>
      <c r="H33" s="329"/>
      <c r="I33" s="39"/>
      <c r="J33" s="57">
        <f t="shared" si="17"/>
        <v>0</v>
      </c>
      <c r="K33" s="329"/>
    </row>
    <row r="34" spans="1:11" ht="15" customHeight="1" x14ac:dyDescent="0.2">
      <c r="A34" s="48">
        <v>497</v>
      </c>
      <c r="B34" s="8" t="s">
        <v>171</v>
      </c>
      <c r="C34" s="39"/>
      <c r="D34" s="57">
        <f t="shared" si="15"/>
        <v>0</v>
      </c>
      <c r="E34" s="311"/>
      <c r="F34" s="39"/>
      <c r="G34" s="57">
        <f t="shared" si="16"/>
        <v>0</v>
      </c>
      <c r="H34" s="329"/>
      <c r="I34" s="39"/>
      <c r="J34" s="57">
        <f t="shared" si="17"/>
        <v>0</v>
      </c>
      <c r="K34" s="329"/>
    </row>
    <row r="35" spans="1:11" ht="15" customHeight="1" x14ac:dyDescent="0.2">
      <c r="A35" s="48">
        <v>498</v>
      </c>
      <c r="B35" s="8" t="s">
        <v>243</v>
      </c>
      <c r="C35" s="39"/>
      <c r="D35" s="57">
        <f t="shared" si="15"/>
        <v>0</v>
      </c>
      <c r="E35" s="311"/>
      <c r="F35" s="39"/>
      <c r="G35" s="57">
        <f t="shared" si="16"/>
        <v>0</v>
      </c>
      <c r="H35" s="329"/>
      <c r="I35" s="39"/>
      <c r="J35" s="57">
        <f t="shared" si="17"/>
        <v>0</v>
      </c>
      <c r="K35" s="329"/>
    </row>
    <row r="36" spans="1:11" ht="15" customHeight="1" x14ac:dyDescent="0.2">
      <c r="A36" s="48">
        <v>499</v>
      </c>
      <c r="B36" s="8" t="s">
        <v>172</v>
      </c>
      <c r="C36" s="39"/>
      <c r="D36" s="57">
        <f t="shared" si="15"/>
        <v>0</v>
      </c>
      <c r="E36" s="311"/>
      <c r="F36" s="39"/>
      <c r="G36" s="57">
        <f t="shared" si="16"/>
        <v>0</v>
      </c>
      <c r="H36" s="329"/>
      <c r="I36" s="39"/>
      <c r="J36" s="57">
        <f t="shared" si="17"/>
        <v>0</v>
      </c>
      <c r="K36" s="329"/>
    </row>
    <row r="37" spans="1:11" s="44" customFormat="1" ht="15" customHeight="1" x14ac:dyDescent="0.2">
      <c r="A37" s="40"/>
      <c r="B37" s="49" t="s">
        <v>173</v>
      </c>
      <c r="C37" s="47">
        <f t="shared" ref="C37:K37" si="18">SUM(C32:C36)</f>
        <v>0</v>
      </c>
      <c r="D37" s="42">
        <f t="shared" si="18"/>
        <v>0</v>
      </c>
      <c r="E37" s="46">
        <f t="shared" si="18"/>
        <v>0</v>
      </c>
      <c r="F37" s="47">
        <f t="shared" si="18"/>
        <v>0</v>
      </c>
      <c r="G37" s="42">
        <f t="shared" si="18"/>
        <v>0</v>
      </c>
      <c r="H37" s="43">
        <f t="shared" si="18"/>
        <v>0</v>
      </c>
      <c r="I37" s="47">
        <f t="shared" si="18"/>
        <v>0</v>
      </c>
      <c r="J37" s="42">
        <f t="shared" si="18"/>
        <v>0</v>
      </c>
      <c r="K37" s="43">
        <f t="shared" si="18"/>
        <v>0</v>
      </c>
    </row>
    <row r="38" spans="1:11" ht="15" customHeight="1" x14ac:dyDescent="0.2">
      <c r="A38" s="30"/>
      <c r="B38" s="50"/>
      <c r="C38" s="109"/>
      <c r="D38" s="52"/>
      <c r="E38" s="282"/>
      <c r="F38" s="109"/>
      <c r="G38" s="52"/>
      <c r="H38" s="283"/>
      <c r="I38" s="109"/>
      <c r="J38" s="52"/>
      <c r="K38" s="283"/>
    </row>
    <row r="39" spans="1:11" s="44" customFormat="1" ht="15" customHeight="1" thickBot="1" x14ac:dyDescent="0.25">
      <c r="A39" s="54"/>
      <c r="B39" s="55" t="s">
        <v>180</v>
      </c>
      <c r="C39" s="365">
        <f t="shared" ref="C39:K39" si="19">+C37+C30+C22+C15+C11</f>
        <v>0</v>
      </c>
      <c r="D39" s="365">
        <f t="shared" si="19"/>
        <v>0</v>
      </c>
      <c r="E39" s="376">
        <f t="shared" si="19"/>
        <v>0</v>
      </c>
      <c r="F39" s="377">
        <f t="shared" si="19"/>
        <v>0</v>
      </c>
      <c r="G39" s="365">
        <f t="shared" si="19"/>
        <v>0</v>
      </c>
      <c r="H39" s="378">
        <f t="shared" si="19"/>
        <v>0</v>
      </c>
      <c r="I39" s="377">
        <f t="shared" si="19"/>
        <v>0</v>
      </c>
      <c r="J39" s="365">
        <f t="shared" si="19"/>
        <v>0</v>
      </c>
      <c r="K39" s="378">
        <f t="shared" si="19"/>
        <v>0</v>
      </c>
    </row>
    <row r="40" spans="1:11" ht="15" customHeight="1" x14ac:dyDescent="0.2">
      <c r="A40" s="45" t="s">
        <v>244</v>
      </c>
      <c r="C40" s="327"/>
      <c r="D40" s="32"/>
      <c r="E40" s="312"/>
      <c r="F40" s="327"/>
      <c r="G40" s="32"/>
      <c r="H40" s="328"/>
      <c r="I40" s="327"/>
      <c r="J40" s="32"/>
      <c r="K40" s="328"/>
    </row>
    <row r="41" spans="1:11" ht="15" customHeight="1" x14ac:dyDescent="0.2">
      <c r="A41" s="34"/>
      <c r="B41" s="8" t="s">
        <v>181</v>
      </c>
      <c r="C41" s="39"/>
      <c r="D41" s="57">
        <f t="shared" ref="D41:D45" si="20">E41-C41</f>
        <v>0</v>
      </c>
      <c r="E41" s="311"/>
      <c r="F41" s="39"/>
      <c r="G41" s="57">
        <f t="shared" ref="G41:G45" si="21">H41-F41</f>
        <v>0</v>
      </c>
      <c r="H41" s="329"/>
      <c r="I41" s="39"/>
      <c r="J41" s="57">
        <f>K41-I41</f>
        <v>0</v>
      </c>
      <c r="K41" s="329"/>
    </row>
    <row r="42" spans="1:11" ht="15" customHeight="1" x14ac:dyDescent="0.2">
      <c r="A42" s="48">
        <v>801</v>
      </c>
      <c r="B42" s="8" t="s">
        <v>182</v>
      </c>
      <c r="C42" s="39"/>
      <c r="D42" s="57">
        <f t="shared" si="20"/>
        <v>0</v>
      </c>
      <c r="E42" s="311"/>
      <c r="F42" s="39"/>
      <c r="G42" s="57">
        <f t="shared" si="21"/>
        <v>0</v>
      </c>
      <c r="H42" s="329"/>
      <c r="I42" s="39"/>
      <c r="J42" s="57">
        <f>K42-I42</f>
        <v>0</v>
      </c>
      <c r="K42" s="329"/>
    </row>
    <row r="43" spans="1:11" ht="15" customHeight="1" x14ac:dyDescent="0.2">
      <c r="A43" s="48">
        <v>805</v>
      </c>
      <c r="B43" s="8" t="s">
        <v>246</v>
      </c>
      <c r="C43" s="39"/>
      <c r="D43" s="57">
        <f t="shared" si="20"/>
        <v>0</v>
      </c>
      <c r="E43" s="311"/>
      <c r="F43" s="39"/>
      <c r="G43" s="57">
        <f t="shared" si="21"/>
        <v>0</v>
      </c>
      <c r="H43" s="329"/>
      <c r="I43" s="39"/>
      <c r="J43" s="57">
        <f t="shared" ref="J43:J44" si="22">K43-I43</f>
        <v>0</v>
      </c>
      <c r="K43" s="329"/>
    </row>
    <row r="44" spans="1:11" ht="15" customHeight="1" x14ac:dyDescent="0.2">
      <c r="A44" s="48">
        <v>810</v>
      </c>
      <c r="B44" s="8" t="s">
        <v>247</v>
      </c>
      <c r="C44" s="39"/>
      <c r="D44" s="57">
        <f t="shared" si="20"/>
        <v>0</v>
      </c>
      <c r="E44" s="311"/>
      <c r="F44" s="39"/>
      <c r="G44" s="57">
        <f t="shared" si="21"/>
        <v>0</v>
      </c>
      <c r="H44" s="329"/>
      <c r="I44" s="39"/>
      <c r="J44" s="57">
        <f t="shared" si="22"/>
        <v>0</v>
      </c>
      <c r="K44" s="329"/>
    </row>
    <row r="45" spans="1:11" ht="15" customHeight="1" x14ac:dyDescent="0.2">
      <c r="A45" s="48" t="s">
        <v>245</v>
      </c>
      <c r="B45" s="8" t="s">
        <v>126</v>
      </c>
      <c r="C45" s="39"/>
      <c r="D45" s="57">
        <f t="shared" si="20"/>
        <v>0</v>
      </c>
      <c r="E45" s="311"/>
      <c r="F45" s="39"/>
      <c r="G45" s="57">
        <f t="shared" si="21"/>
        <v>0</v>
      </c>
      <c r="H45" s="329"/>
      <c r="I45" s="39"/>
      <c r="J45" s="57">
        <f>K45-I45</f>
        <v>0</v>
      </c>
      <c r="K45" s="329"/>
    </row>
    <row r="46" spans="1:11" s="44" customFormat="1" ht="15" customHeight="1" x14ac:dyDescent="0.2">
      <c r="A46" s="40"/>
      <c r="B46" s="49" t="s">
        <v>185</v>
      </c>
      <c r="C46" s="47">
        <f t="shared" ref="C46:J46" si="23">SUM(C41:C45)</f>
        <v>0</v>
      </c>
      <c r="D46" s="42">
        <f t="shared" si="23"/>
        <v>0</v>
      </c>
      <c r="E46" s="46">
        <f t="shared" si="23"/>
        <v>0</v>
      </c>
      <c r="F46" s="47">
        <f t="shared" si="23"/>
        <v>0</v>
      </c>
      <c r="G46" s="42">
        <f t="shared" si="23"/>
        <v>0</v>
      </c>
      <c r="H46" s="43">
        <f>SUM(H41:H45)</f>
        <v>0</v>
      </c>
      <c r="I46" s="47">
        <f t="shared" si="23"/>
        <v>0</v>
      </c>
      <c r="J46" s="42">
        <f t="shared" si="23"/>
        <v>0</v>
      </c>
      <c r="K46" s="43">
        <f>I46+J46</f>
        <v>0</v>
      </c>
    </row>
    <row r="47" spans="1:11" ht="15" customHeight="1" x14ac:dyDescent="0.2">
      <c r="A47" s="45"/>
      <c r="B47" s="8" t="s">
        <v>186</v>
      </c>
      <c r="C47" s="327"/>
      <c r="D47" s="32"/>
      <c r="E47" s="312"/>
      <c r="F47" s="327"/>
      <c r="G47" s="32"/>
      <c r="H47" s="328"/>
      <c r="I47" s="327"/>
      <c r="J47" s="32"/>
      <c r="K47" s="328"/>
    </row>
    <row r="48" spans="1:11" ht="15" customHeight="1" x14ac:dyDescent="0.2">
      <c r="A48" s="34">
        <v>826</v>
      </c>
      <c r="B48" s="8" t="s">
        <v>188</v>
      </c>
      <c r="C48" s="39"/>
      <c r="D48" s="57">
        <f t="shared" ref="D48:D51" si="24">E48-C48</f>
        <v>0</v>
      </c>
      <c r="E48" s="311"/>
      <c r="F48" s="39"/>
      <c r="G48" s="57">
        <f t="shared" ref="G48:G52" si="25">H48-F48</f>
        <v>0</v>
      </c>
      <c r="H48" s="329"/>
      <c r="I48" s="39"/>
      <c r="J48" s="57">
        <f t="shared" ref="J48:J52" si="26">K48-I48</f>
        <v>0</v>
      </c>
      <c r="K48" s="329"/>
    </row>
    <row r="49" spans="1:11" ht="15" customHeight="1" x14ac:dyDescent="0.2">
      <c r="A49" s="48">
        <v>830</v>
      </c>
      <c r="B49" s="8" t="s">
        <v>248</v>
      </c>
      <c r="C49" s="39"/>
      <c r="D49" s="57">
        <f t="shared" si="24"/>
        <v>0</v>
      </c>
      <c r="E49" s="311"/>
      <c r="F49" s="39"/>
      <c r="G49" s="57">
        <f t="shared" si="25"/>
        <v>0</v>
      </c>
      <c r="H49" s="329"/>
      <c r="I49" s="39"/>
      <c r="J49" s="57">
        <f t="shared" si="26"/>
        <v>0</v>
      </c>
      <c r="K49" s="329"/>
    </row>
    <row r="50" spans="1:11" ht="15" customHeight="1" x14ac:dyDescent="0.2">
      <c r="A50" s="48">
        <v>835</v>
      </c>
      <c r="B50" s="8" t="s">
        <v>249</v>
      </c>
      <c r="C50" s="39"/>
      <c r="D50" s="57">
        <f t="shared" si="24"/>
        <v>0</v>
      </c>
      <c r="E50" s="311"/>
      <c r="F50" s="39"/>
      <c r="G50" s="57">
        <f t="shared" si="25"/>
        <v>0</v>
      </c>
      <c r="H50" s="329"/>
      <c r="I50" s="39"/>
      <c r="J50" s="57">
        <f t="shared" si="26"/>
        <v>0</v>
      </c>
      <c r="K50" s="329"/>
    </row>
    <row r="51" spans="1:11" ht="15" customHeight="1" x14ac:dyDescent="0.2">
      <c r="A51" s="48">
        <v>840</v>
      </c>
      <c r="B51" s="8" t="s">
        <v>250</v>
      </c>
      <c r="C51" s="39"/>
      <c r="D51" s="57">
        <f t="shared" si="24"/>
        <v>0</v>
      </c>
      <c r="E51" s="311"/>
      <c r="F51" s="39"/>
      <c r="G51" s="57">
        <f t="shared" si="25"/>
        <v>0</v>
      </c>
      <c r="H51" s="329"/>
      <c r="I51" s="39"/>
      <c r="J51" s="57">
        <f t="shared" si="26"/>
        <v>0</v>
      </c>
      <c r="K51" s="329"/>
    </row>
    <row r="52" spans="1:11" ht="15" customHeight="1" x14ac:dyDescent="0.2">
      <c r="A52" s="48" t="s">
        <v>192</v>
      </c>
      <c r="B52" s="8" t="s">
        <v>251</v>
      </c>
      <c r="C52" s="39"/>
      <c r="D52" s="57"/>
      <c r="E52" s="311"/>
      <c r="F52" s="39"/>
      <c r="G52" s="57">
        <f t="shared" si="25"/>
        <v>0</v>
      </c>
      <c r="H52" s="329"/>
      <c r="I52" s="39"/>
      <c r="J52" s="57">
        <f t="shared" si="26"/>
        <v>0</v>
      </c>
      <c r="K52" s="329"/>
    </row>
    <row r="53" spans="1:11" s="44" customFormat="1" ht="15" customHeight="1" x14ac:dyDescent="0.2">
      <c r="A53" s="40"/>
      <c r="B53" s="49" t="s">
        <v>187</v>
      </c>
      <c r="C53" s="47">
        <f t="shared" ref="C53:K53" si="27">SUM(C48:C52)</f>
        <v>0</v>
      </c>
      <c r="D53" s="42">
        <f t="shared" si="27"/>
        <v>0</v>
      </c>
      <c r="E53" s="46">
        <f t="shared" si="27"/>
        <v>0</v>
      </c>
      <c r="F53" s="47">
        <f t="shared" si="27"/>
        <v>0</v>
      </c>
      <c r="G53" s="42">
        <f t="shared" si="27"/>
        <v>0</v>
      </c>
      <c r="H53" s="46">
        <f t="shared" si="27"/>
        <v>0</v>
      </c>
      <c r="I53" s="47">
        <f t="shared" si="27"/>
        <v>0</v>
      </c>
      <c r="J53" s="42">
        <f t="shared" si="27"/>
        <v>0</v>
      </c>
      <c r="K53" s="43">
        <f t="shared" si="27"/>
        <v>0</v>
      </c>
    </row>
    <row r="54" spans="1:11" ht="15" customHeight="1" x14ac:dyDescent="0.2">
      <c r="A54" s="30"/>
      <c r="B54" s="50"/>
      <c r="C54" s="51"/>
      <c r="D54" s="52"/>
      <c r="E54" s="53"/>
      <c r="F54" s="51"/>
      <c r="G54" s="52"/>
      <c r="H54" s="371"/>
      <c r="I54" s="51"/>
      <c r="J54" s="52"/>
      <c r="K54" s="371"/>
    </row>
    <row r="55" spans="1:11" s="44" customFormat="1" ht="15" customHeight="1" x14ac:dyDescent="0.2">
      <c r="A55" s="40"/>
      <c r="B55" s="49" t="s">
        <v>194</v>
      </c>
      <c r="C55" s="47">
        <f t="shared" ref="C55:K55" si="28">+C53+C46</f>
        <v>0</v>
      </c>
      <c r="D55" s="42">
        <f t="shared" si="28"/>
        <v>0</v>
      </c>
      <c r="E55" s="46">
        <f t="shared" si="28"/>
        <v>0</v>
      </c>
      <c r="F55" s="47">
        <f t="shared" si="28"/>
        <v>0</v>
      </c>
      <c r="G55" s="42">
        <f t="shared" si="28"/>
        <v>0</v>
      </c>
      <c r="H55" s="43">
        <f t="shared" si="28"/>
        <v>0</v>
      </c>
      <c r="I55" s="47">
        <f t="shared" si="28"/>
        <v>0</v>
      </c>
      <c r="J55" s="42">
        <f t="shared" si="28"/>
        <v>0</v>
      </c>
      <c r="K55" s="43">
        <f t="shared" si="28"/>
        <v>0</v>
      </c>
    </row>
    <row r="56" spans="1:11" s="44" customFormat="1" ht="15" customHeight="1" thickBot="1" x14ac:dyDescent="0.25">
      <c r="A56" s="58" t="s">
        <v>195</v>
      </c>
      <c r="B56" s="59"/>
      <c r="C56" s="372">
        <f t="shared" ref="C56:J56" si="29">+C55+C39+C7</f>
        <v>0</v>
      </c>
      <c r="D56" s="366">
        <f t="shared" si="29"/>
        <v>0</v>
      </c>
      <c r="E56" s="373">
        <f t="shared" si="29"/>
        <v>0</v>
      </c>
      <c r="F56" s="372">
        <f t="shared" si="29"/>
        <v>0</v>
      </c>
      <c r="G56" s="366">
        <f t="shared" si="29"/>
        <v>0</v>
      </c>
      <c r="H56" s="374">
        <f t="shared" si="29"/>
        <v>0</v>
      </c>
      <c r="I56" s="372">
        <f t="shared" si="29"/>
        <v>0</v>
      </c>
      <c r="J56" s="366">
        <f t="shared" si="29"/>
        <v>0</v>
      </c>
      <c r="K56" s="374">
        <f>I56+J56</f>
        <v>0</v>
      </c>
    </row>
    <row r="57" spans="1:11" ht="15" customHeight="1" x14ac:dyDescent="0.2">
      <c r="A57" s="5" t="str">
        <f>+Affidavit1!A2</f>
        <v>Insert College Name</v>
      </c>
      <c r="B57" s="6"/>
      <c r="C57" s="331"/>
      <c r="D57" s="331"/>
      <c r="E57" s="331"/>
      <c r="F57" s="331"/>
      <c r="G57" s="331"/>
      <c r="H57" s="331"/>
      <c r="I57" s="331"/>
      <c r="J57" s="331"/>
      <c r="K57" s="332" t="str">
        <f>Affidavit1!$F$3</f>
        <v>2018-2019</v>
      </c>
    </row>
    <row r="58" spans="1:11" ht="15" customHeight="1" x14ac:dyDescent="0.2">
      <c r="A58" s="440" t="str">
        <f>+'Exhibit B'!A2:O2</f>
        <v>Budget Amendment #</v>
      </c>
      <c r="B58" s="406"/>
      <c r="C58" s="333">
        <f>Affidavit1!$H$4</f>
        <v>1</v>
      </c>
      <c r="D58" s="334"/>
      <c r="E58" s="334"/>
      <c r="F58" s="334"/>
      <c r="G58" s="334"/>
      <c r="H58" s="334"/>
      <c r="I58" s="334"/>
      <c r="J58" s="334"/>
      <c r="K58" s="335" t="str">
        <f ca="1">K2</f>
        <v>Exhibit D</v>
      </c>
    </row>
    <row r="59" spans="1:11" ht="15" customHeight="1" x14ac:dyDescent="0.2">
      <c r="A59" s="60" t="s">
        <v>361</v>
      </c>
      <c r="B59" s="61"/>
      <c r="C59" s="336"/>
      <c r="D59" s="336"/>
      <c r="E59" s="336"/>
      <c r="F59" s="337"/>
      <c r="G59" s="337"/>
      <c r="H59" s="337"/>
      <c r="I59" s="337"/>
      <c r="J59" s="337"/>
      <c r="K59" s="337"/>
    </row>
    <row r="60" spans="1:11" ht="15" customHeight="1" x14ac:dyDescent="0.2">
      <c r="A60" s="62"/>
      <c r="B60" s="63"/>
      <c r="C60" s="338"/>
      <c r="D60" s="339"/>
      <c r="E60" s="340"/>
      <c r="F60" s="338"/>
      <c r="G60" s="339"/>
      <c r="H60" s="340"/>
      <c r="I60" s="338"/>
      <c r="J60" s="339"/>
      <c r="K60" s="340"/>
    </row>
    <row r="61" spans="1:11" ht="15" customHeight="1" x14ac:dyDescent="0.2">
      <c r="A61" s="64"/>
      <c r="B61" s="65"/>
      <c r="C61" s="434" t="s">
        <v>137</v>
      </c>
      <c r="D61" s="435"/>
      <c r="E61" s="436"/>
      <c r="F61" s="437" t="s">
        <v>344</v>
      </c>
      <c r="G61" s="438"/>
      <c r="H61" s="439"/>
      <c r="I61" s="437" t="s">
        <v>314</v>
      </c>
      <c r="J61" s="438"/>
      <c r="K61" s="439"/>
    </row>
    <row r="62" spans="1:11" ht="15" customHeight="1" x14ac:dyDescent="0.2">
      <c r="A62" s="16"/>
      <c r="C62" s="341" t="s">
        <v>341</v>
      </c>
      <c r="D62" s="342" t="s">
        <v>342</v>
      </c>
      <c r="E62" s="343" t="s">
        <v>372</v>
      </c>
      <c r="F62" s="341" t="s">
        <v>341</v>
      </c>
      <c r="G62" s="342" t="s">
        <v>342</v>
      </c>
      <c r="H62" s="344" t="s">
        <v>372</v>
      </c>
      <c r="I62" s="341" t="s">
        <v>341</v>
      </c>
      <c r="J62" s="342" t="s">
        <v>342</v>
      </c>
      <c r="K62" s="344" t="s">
        <v>372</v>
      </c>
    </row>
    <row r="63" spans="1:11" ht="15" customHeight="1" x14ac:dyDescent="0.2">
      <c r="A63" s="30" t="s">
        <v>252</v>
      </c>
      <c r="B63" s="63"/>
      <c r="C63" s="345"/>
      <c r="D63" s="346"/>
      <c r="E63" s="347"/>
      <c r="F63" s="345"/>
      <c r="G63" s="346"/>
      <c r="H63" s="348"/>
      <c r="I63" s="345"/>
      <c r="J63" s="368"/>
      <c r="K63" s="348"/>
    </row>
    <row r="64" spans="1:11" ht="15" customHeight="1" x14ac:dyDescent="0.2">
      <c r="A64" s="45"/>
      <c r="B64" s="8" t="s">
        <v>253</v>
      </c>
      <c r="C64" s="327"/>
      <c r="D64" s="32">
        <f t="shared" ref="D64:D70" si="30">E64-C64</f>
        <v>0</v>
      </c>
      <c r="E64" s="312"/>
      <c r="F64" s="327"/>
      <c r="G64" s="32">
        <f t="shared" ref="G64:G70" si="31">H64-F64</f>
        <v>0</v>
      </c>
      <c r="H64" s="328"/>
      <c r="I64" s="327"/>
      <c r="J64" s="32">
        <f t="shared" ref="J64:J70" si="32">K64-I64</f>
        <v>0</v>
      </c>
      <c r="K64" s="328"/>
    </row>
    <row r="65" spans="1:11" ht="15" customHeight="1" x14ac:dyDescent="0.2">
      <c r="A65" s="34">
        <v>626</v>
      </c>
      <c r="B65" s="8" t="s">
        <v>254</v>
      </c>
      <c r="C65" s="39"/>
      <c r="D65" s="57">
        <f t="shared" si="30"/>
        <v>0</v>
      </c>
      <c r="E65" s="311"/>
      <c r="F65" s="39"/>
      <c r="G65" s="57">
        <f t="shared" si="31"/>
        <v>0</v>
      </c>
      <c r="H65" s="329"/>
      <c r="I65" s="39"/>
      <c r="J65" s="57">
        <f t="shared" si="32"/>
        <v>0</v>
      </c>
      <c r="K65" s="329"/>
    </row>
    <row r="66" spans="1:11" ht="15" customHeight="1" x14ac:dyDescent="0.2">
      <c r="A66" s="34">
        <v>630</v>
      </c>
      <c r="B66" s="8" t="s">
        <v>255</v>
      </c>
      <c r="C66" s="39"/>
      <c r="D66" s="57">
        <f t="shared" si="30"/>
        <v>0</v>
      </c>
      <c r="E66" s="311"/>
      <c r="F66" s="39"/>
      <c r="G66" s="57">
        <f t="shared" si="31"/>
        <v>0</v>
      </c>
      <c r="H66" s="329"/>
      <c r="I66" s="39"/>
      <c r="J66" s="57">
        <f t="shared" si="32"/>
        <v>0</v>
      </c>
      <c r="K66" s="329"/>
    </row>
    <row r="67" spans="1:11" ht="15" customHeight="1" x14ac:dyDescent="0.2">
      <c r="A67" s="34">
        <v>639</v>
      </c>
      <c r="B67" s="8" t="s">
        <v>256</v>
      </c>
      <c r="C67" s="39"/>
      <c r="D67" s="57">
        <f t="shared" si="30"/>
        <v>0</v>
      </c>
      <c r="E67" s="311"/>
      <c r="F67" s="39"/>
      <c r="G67" s="57">
        <f t="shared" si="31"/>
        <v>0</v>
      </c>
      <c r="H67" s="329"/>
      <c r="I67" s="39"/>
      <c r="J67" s="57">
        <f t="shared" si="32"/>
        <v>0</v>
      </c>
      <c r="K67" s="329"/>
    </row>
    <row r="68" spans="1:11" ht="15" customHeight="1" x14ac:dyDescent="0.2">
      <c r="A68" s="34">
        <v>670</v>
      </c>
      <c r="B68" s="8" t="s">
        <v>257</v>
      </c>
      <c r="C68" s="39"/>
      <c r="D68" s="57">
        <f t="shared" si="30"/>
        <v>0</v>
      </c>
      <c r="E68" s="311"/>
      <c r="F68" s="39"/>
      <c r="G68" s="57">
        <f t="shared" si="31"/>
        <v>0</v>
      </c>
      <c r="H68" s="329"/>
      <c r="I68" s="39"/>
      <c r="J68" s="57">
        <f t="shared" si="32"/>
        <v>0</v>
      </c>
      <c r="K68" s="329"/>
    </row>
    <row r="69" spans="1:11" ht="15" customHeight="1" x14ac:dyDescent="0.2">
      <c r="A69" s="34">
        <v>677</v>
      </c>
      <c r="B69" s="8" t="s">
        <v>258</v>
      </c>
      <c r="C69" s="39"/>
      <c r="D69" s="57">
        <f t="shared" si="30"/>
        <v>0</v>
      </c>
      <c r="E69" s="311"/>
      <c r="F69" s="39"/>
      <c r="G69" s="57">
        <f t="shared" si="31"/>
        <v>0</v>
      </c>
      <c r="H69" s="329"/>
      <c r="I69" s="39"/>
      <c r="J69" s="57">
        <f t="shared" si="32"/>
        <v>0</v>
      </c>
      <c r="K69" s="329"/>
    </row>
    <row r="70" spans="1:11" ht="15" customHeight="1" x14ac:dyDescent="0.2">
      <c r="A70" s="34">
        <v>699</v>
      </c>
      <c r="B70" s="8" t="s">
        <v>259</v>
      </c>
      <c r="C70" s="39"/>
      <c r="D70" s="57">
        <f t="shared" si="30"/>
        <v>0</v>
      </c>
      <c r="E70" s="311"/>
      <c r="F70" s="39"/>
      <c r="G70" s="57">
        <f t="shared" si="31"/>
        <v>0</v>
      </c>
      <c r="H70" s="329"/>
      <c r="I70" s="39"/>
      <c r="J70" s="57">
        <f t="shared" si="32"/>
        <v>0</v>
      </c>
      <c r="K70" s="329"/>
    </row>
    <row r="71" spans="1:11" s="44" customFormat="1" ht="15" customHeight="1" x14ac:dyDescent="0.2">
      <c r="A71" s="40"/>
      <c r="B71" s="49" t="s">
        <v>260</v>
      </c>
      <c r="C71" s="47">
        <f>SUM(C64:C70)</f>
        <v>0</v>
      </c>
      <c r="D71" s="42">
        <f>SUM(D65:D70)</f>
        <v>0</v>
      </c>
      <c r="E71" s="46">
        <f t="shared" ref="E71:K71" si="33">SUM(E65:E70)</f>
        <v>0</v>
      </c>
      <c r="F71" s="47">
        <f t="shared" si="33"/>
        <v>0</v>
      </c>
      <c r="G71" s="42">
        <f t="shared" si="33"/>
        <v>0</v>
      </c>
      <c r="H71" s="43">
        <f t="shared" si="33"/>
        <v>0</v>
      </c>
      <c r="I71" s="47">
        <f t="shared" si="33"/>
        <v>0</v>
      </c>
      <c r="J71" s="42">
        <f t="shared" si="33"/>
        <v>0</v>
      </c>
      <c r="K71" s="43">
        <f t="shared" si="33"/>
        <v>0</v>
      </c>
    </row>
    <row r="72" spans="1:11" ht="15" customHeight="1" x14ac:dyDescent="0.2">
      <c r="A72" s="45"/>
      <c r="B72" s="8" t="s">
        <v>261</v>
      </c>
      <c r="C72" s="327"/>
      <c r="D72" s="32"/>
      <c r="E72" s="312"/>
      <c r="F72" s="327"/>
      <c r="G72" s="32"/>
      <c r="H72" s="328"/>
      <c r="I72" s="327"/>
      <c r="J72" s="32"/>
      <c r="K72" s="328"/>
    </row>
    <row r="73" spans="1:11" ht="15" customHeight="1" x14ac:dyDescent="0.2">
      <c r="A73" s="34">
        <v>701</v>
      </c>
      <c r="B73" s="8" t="s">
        <v>263</v>
      </c>
      <c r="C73" s="39"/>
      <c r="D73" s="57">
        <f t="shared" ref="D73:D89" si="34">E73-C73</f>
        <v>0</v>
      </c>
      <c r="E73" s="311"/>
      <c r="F73" s="39"/>
      <c r="G73" s="57">
        <f t="shared" ref="G73:G89" si="35">H73-F73</f>
        <v>0</v>
      </c>
      <c r="H73" s="329"/>
      <c r="I73" s="39"/>
      <c r="J73" s="57">
        <f t="shared" ref="J73:J89" si="36">K73-I73</f>
        <v>0</v>
      </c>
      <c r="K73" s="329"/>
    </row>
    <row r="74" spans="1:11" ht="15" customHeight="1" x14ac:dyDescent="0.2">
      <c r="A74" s="34">
        <v>702</v>
      </c>
      <c r="B74" s="8" t="s">
        <v>264</v>
      </c>
      <c r="C74" s="39"/>
      <c r="D74" s="57">
        <f t="shared" si="34"/>
        <v>0</v>
      </c>
      <c r="E74" s="311"/>
      <c r="F74" s="39"/>
      <c r="G74" s="57">
        <f t="shared" si="35"/>
        <v>0</v>
      </c>
      <c r="H74" s="329"/>
      <c r="I74" s="39"/>
      <c r="J74" s="57">
        <f t="shared" si="36"/>
        <v>0</v>
      </c>
      <c r="K74" s="329"/>
    </row>
    <row r="75" spans="1:11" ht="15" customHeight="1" x14ac:dyDescent="0.2">
      <c r="A75" s="34">
        <v>710</v>
      </c>
      <c r="B75" s="8" t="s">
        <v>96</v>
      </c>
      <c r="C75" s="39"/>
      <c r="D75" s="57">
        <f t="shared" si="34"/>
        <v>0</v>
      </c>
      <c r="E75" s="311"/>
      <c r="F75" s="39"/>
      <c r="G75" s="57">
        <f t="shared" si="35"/>
        <v>0</v>
      </c>
      <c r="H75" s="329"/>
      <c r="I75" s="39"/>
      <c r="J75" s="57">
        <f t="shared" si="36"/>
        <v>0</v>
      </c>
      <c r="K75" s="329"/>
    </row>
    <row r="76" spans="1:11" ht="15" customHeight="1" x14ac:dyDescent="0.2">
      <c r="A76" s="34">
        <v>711</v>
      </c>
      <c r="B76" s="8" t="s">
        <v>265</v>
      </c>
      <c r="C76" s="39"/>
      <c r="D76" s="57">
        <f t="shared" si="34"/>
        <v>0</v>
      </c>
      <c r="E76" s="311"/>
      <c r="F76" s="39"/>
      <c r="G76" s="57">
        <f t="shared" si="35"/>
        <v>0</v>
      </c>
      <c r="H76" s="329"/>
      <c r="I76" s="39"/>
      <c r="J76" s="57">
        <f t="shared" si="36"/>
        <v>0</v>
      </c>
      <c r="K76" s="329"/>
    </row>
    <row r="77" spans="1:11" ht="15" customHeight="1" x14ac:dyDescent="0.2">
      <c r="A77" s="34">
        <v>713</v>
      </c>
      <c r="B77" s="8" t="s">
        <v>367</v>
      </c>
      <c r="C77" s="39"/>
      <c r="D77" s="57">
        <f t="shared" si="34"/>
        <v>0</v>
      </c>
      <c r="E77" s="311"/>
      <c r="F77" s="39"/>
      <c r="G77" s="57">
        <f t="shared" si="35"/>
        <v>0</v>
      </c>
      <c r="H77" s="329"/>
      <c r="I77" s="39"/>
      <c r="J77" s="57">
        <f t="shared" si="36"/>
        <v>0</v>
      </c>
      <c r="K77" s="329"/>
    </row>
    <row r="78" spans="1:11" ht="15" customHeight="1" x14ac:dyDescent="0.2">
      <c r="A78" s="34">
        <v>714</v>
      </c>
      <c r="B78" s="8" t="s">
        <v>368</v>
      </c>
      <c r="C78" s="39"/>
      <c r="D78" s="57">
        <f t="shared" si="34"/>
        <v>0</v>
      </c>
      <c r="E78" s="311"/>
      <c r="F78" s="39"/>
      <c r="G78" s="57">
        <f t="shared" si="35"/>
        <v>0</v>
      </c>
      <c r="H78" s="329"/>
      <c r="I78" s="39"/>
      <c r="J78" s="57">
        <f t="shared" si="36"/>
        <v>0</v>
      </c>
      <c r="K78" s="329"/>
    </row>
    <row r="79" spans="1:11" ht="15" customHeight="1" x14ac:dyDescent="0.2">
      <c r="A79" s="34">
        <v>715</v>
      </c>
      <c r="B79" s="8" t="s">
        <v>369</v>
      </c>
      <c r="C79" s="39"/>
      <c r="D79" s="57">
        <f t="shared" si="34"/>
        <v>0</v>
      </c>
      <c r="E79" s="311"/>
      <c r="F79" s="39"/>
      <c r="G79" s="57">
        <f t="shared" si="35"/>
        <v>0</v>
      </c>
      <c r="H79" s="329"/>
      <c r="I79" s="39"/>
      <c r="J79" s="57">
        <f t="shared" si="36"/>
        <v>0</v>
      </c>
      <c r="K79" s="329"/>
    </row>
    <row r="80" spans="1:11" ht="15" customHeight="1" x14ac:dyDescent="0.2">
      <c r="A80" s="34">
        <v>716</v>
      </c>
      <c r="B80" s="8" t="s">
        <v>370</v>
      </c>
      <c r="C80" s="39"/>
      <c r="D80" s="57">
        <f t="shared" si="34"/>
        <v>0</v>
      </c>
      <c r="E80" s="311"/>
      <c r="F80" s="39"/>
      <c r="G80" s="57">
        <f t="shared" si="35"/>
        <v>0</v>
      </c>
      <c r="H80" s="329"/>
      <c r="I80" s="39"/>
      <c r="J80" s="57">
        <f t="shared" si="36"/>
        <v>0</v>
      </c>
      <c r="K80" s="329"/>
    </row>
    <row r="81" spans="1:11" ht="15" customHeight="1" x14ac:dyDescent="0.2">
      <c r="A81" s="34">
        <v>740</v>
      </c>
      <c r="B81" s="8" t="s">
        <v>266</v>
      </c>
      <c r="C81" s="39"/>
      <c r="D81" s="57">
        <f t="shared" si="34"/>
        <v>0</v>
      </c>
      <c r="E81" s="311"/>
      <c r="F81" s="39"/>
      <c r="G81" s="57">
        <f t="shared" si="35"/>
        <v>0</v>
      </c>
      <c r="H81" s="329"/>
      <c r="I81" s="39"/>
      <c r="J81" s="57">
        <f t="shared" si="36"/>
        <v>0</v>
      </c>
      <c r="K81" s="329"/>
    </row>
    <row r="82" spans="1:11" ht="15" customHeight="1" x14ac:dyDescent="0.2">
      <c r="A82" s="34">
        <v>741</v>
      </c>
      <c r="B82" s="8" t="s">
        <v>267</v>
      </c>
      <c r="C82" s="39"/>
      <c r="D82" s="57">
        <f t="shared" si="34"/>
        <v>0</v>
      </c>
      <c r="E82" s="311"/>
      <c r="F82" s="39"/>
      <c r="G82" s="57">
        <f t="shared" si="35"/>
        <v>0</v>
      </c>
      <c r="H82" s="329"/>
      <c r="I82" s="39"/>
      <c r="J82" s="57">
        <f t="shared" si="36"/>
        <v>0</v>
      </c>
      <c r="K82" s="329"/>
    </row>
    <row r="83" spans="1:11" ht="15" customHeight="1" x14ac:dyDescent="0.2">
      <c r="A83" s="34">
        <v>760</v>
      </c>
      <c r="B83" s="8" t="s">
        <v>95</v>
      </c>
      <c r="C83" s="39"/>
      <c r="D83" s="57">
        <f t="shared" si="34"/>
        <v>0</v>
      </c>
      <c r="E83" s="311"/>
      <c r="F83" s="39"/>
      <c r="G83" s="57">
        <f t="shared" si="35"/>
        <v>0</v>
      </c>
      <c r="H83" s="329"/>
      <c r="I83" s="39"/>
      <c r="J83" s="57">
        <f t="shared" si="36"/>
        <v>0</v>
      </c>
      <c r="K83" s="329"/>
    </row>
    <row r="84" spans="1:11" ht="15" customHeight="1" x14ac:dyDescent="0.2">
      <c r="A84" s="34">
        <v>761</v>
      </c>
      <c r="B84" s="8" t="s">
        <v>268</v>
      </c>
      <c r="C84" s="39"/>
      <c r="D84" s="57">
        <f t="shared" si="34"/>
        <v>0</v>
      </c>
      <c r="E84" s="311"/>
      <c r="F84" s="39"/>
      <c r="G84" s="57">
        <f t="shared" si="35"/>
        <v>0</v>
      </c>
      <c r="H84" s="329"/>
      <c r="I84" s="39"/>
      <c r="J84" s="57">
        <f t="shared" si="36"/>
        <v>0</v>
      </c>
      <c r="K84" s="329"/>
    </row>
    <row r="85" spans="1:11" ht="15" customHeight="1" x14ac:dyDescent="0.2">
      <c r="A85" s="34">
        <v>770</v>
      </c>
      <c r="B85" s="8" t="s">
        <v>269</v>
      </c>
      <c r="C85" s="39"/>
      <c r="D85" s="57">
        <f t="shared" si="34"/>
        <v>0</v>
      </c>
      <c r="E85" s="311"/>
      <c r="F85" s="39"/>
      <c r="G85" s="57">
        <f t="shared" si="35"/>
        <v>0</v>
      </c>
      <c r="H85" s="329"/>
      <c r="I85" s="39"/>
      <c r="J85" s="57">
        <f t="shared" si="36"/>
        <v>0</v>
      </c>
      <c r="K85" s="329"/>
    </row>
    <row r="86" spans="1:11" ht="15" customHeight="1" x14ac:dyDescent="0.2">
      <c r="A86" s="34">
        <v>775</v>
      </c>
      <c r="B86" s="8" t="s">
        <v>270</v>
      </c>
      <c r="C86" s="39"/>
      <c r="D86" s="57">
        <f t="shared" si="34"/>
        <v>0</v>
      </c>
      <c r="E86" s="311"/>
      <c r="F86" s="39"/>
      <c r="G86" s="57">
        <f t="shared" si="35"/>
        <v>0</v>
      </c>
      <c r="H86" s="329"/>
      <c r="I86" s="39"/>
      <c r="J86" s="57">
        <f t="shared" si="36"/>
        <v>0</v>
      </c>
      <c r="K86" s="329"/>
    </row>
    <row r="87" spans="1:11" ht="15" customHeight="1" x14ac:dyDescent="0.2">
      <c r="A87" s="34">
        <v>777</v>
      </c>
      <c r="B87" s="8" t="s">
        <v>97</v>
      </c>
      <c r="C87" s="39"/>
      <c r="D87" s="57">
        <f t="shared" si="34"/>
        <v>0</v>
      </c>
      <c r="E87" s="311"/>
      <c r="F87" s="39"/>
      <c r="G87" s="57">
        <f t="shared" si="35"/>
        <v>0</v>
      </c>
      <c r="H87" s="329"/>
      <c r="I87" s="39"/>
      <c r="J87" s="57">
        <f t="shared" si="36"/>
        <v>0</v>
      </c>
      <c r="K87" s="329"/>
    </row>
    <row r="88" spans="1:11" ht="15" customHeight="1" x14ac:dyDescent="0.2">
      <c r="A88" s="34">
        <v>780</v>
      </c>
      <c r="B88" s="8" t="s">
        <v>271</v>
      </c>
      <c r="C88" s="39"/>
      <c r="D88" s="57">
        <f t="shared" si="34"/>
        <v>0</v>
      </c>
      <c r="E88" s="311"/>
      <c r="F88" s="39"/>
      <c r="G88" s="57">
        <f t="shared" si="35"/>
        <v>0</v>
      </c>
      <c r="H88" s="329"/>
      <c r="I88" s="39"/>
      <c r="J88" s="57">
        <f t="shared" si="36"/>
        <v>0</v>
      </c>
      <c r="K88" s="329"/>
    </row>
    <row r="89" spans="1:11" ht="15" customHeight="1" x14ac:dyDescent="0.2">
      <c r="A89" s="34">
        <v>781</v>
      </c>
      <c r="B89" s="8" t="s">
        <v>272</v>
      </c>
      <c r="C89" s="39"/>
      <c r="D89" s="57">
        <f t="shared" si="34"/>
        <v>0</v>
      </c>
      <c r="E89" s="311"/>
      <c r="F89" s="39"/>
      <c r="G89" s="57">
        <f t="shared" si="35"/>
        <v>0</v>
      </c>
      <c r="H89" s="329"/>
      <c r="I89" s="39"/>
      <c r="J89" s="57">
        <f t="shared" si="36"/>
        <v>0</v>
      </c>
      <c r="K89" s="329"/>
    </row>
    <row r="90" spans="1:11" s="44" customFormat="1" ht="15" customHeight="1" x14ac:dyDescent="0.2">
      <c r="A90" s="40"/>
      <c r="B90" s="49" t="s">
        <v>262</v>
      </c>
      <c r="C90" s="47">
        <f>SUM(C73:C89)</f>
        <v>0</v>
      </c>
      <c r="D90" s="42">
        <f t="shared" ref="D90:K90" si="37">SUM(D73:D89)</f>
        <v>0</v>
      </c>
      <c r="E90" s="46">
        <f t="shared" si="37"/>
        <v>0</v>
      </c>
      <c r="F90" s="47">
        <f>SUM(F73:F89)</f>
        <v>0</v>
      </c>
      <c r="G90" s="42">
        <f t="shared" si="37"/>
        <v>0</v>
      </c>
      <c r="H90" s="43">
        <f t="shared" si="37"/>
        <v>0</v>
      </c>
      <c r="I90" s="47">
        <f t="shared" si="37"/>
        <v>0</v>
      </c>
      <c r="J90" s="42">
        <f t="shared" si="37"/>
        <v>0</v>
      </c>
      <c r="K90" s="43">
        <f t="shared" si="37"/>
        <v>0</v>
      </c>
    </row>
    <row r="91" spans="1:11" ht="15" customHeight="1" x14ac:dyDescent="0.2">
      <c r="A91" s="45"/>
      <c r="B91" s="8" t="s">
        <v>276</v>
      </c>
      <c r="C91" s="327"/>
      <c r="D91" s="32"/>
      <c r="E91" s="312"/>
      <c r="F91" s="327"/>
      <c r="G91" s="32"/>
      <c r="H91" s="328"/>
      <c r="I91" s="327"/>
      <c r="J91" s="32"/>
      <c r="K91" s="328"/>
    </row>
    <row r="92" spans="1:11" ht="15" customHeight="1" x14ac:dyDescent="0.2">
      <c r="A92" s="34">
        <v>661</v>
      </c>
      <c r="B92" s="8" t="s">
        <v>274</v>
      </c>
      <c r="C92" s="39"/>
      <c r="D92" s="57">
        <f t="shared" ref="D92:D93" si="38">E92-C92</f>
        <v>0</v>
      </c>
      <c r="E92" s="311"/>
      <c r="F92" s="39"/>
      <c r="G92" s="57">
        <f t="shared" ref="G92:G93" si="39">H92-F92</f>
        <v>0</v>
      </c>
      <c r="H92" s="329"/>
      <c r="I92" s="39"/>
      <c r="J92" s="57">
        <f t="shared" ref="J92:J93" si="40">K92-I92</f>
        <v>0</v>
      </c>
      <c r="K92" s="329"/>
    </row>
    <row r="93" spans="1:11" ht="15" customHeight="1" x14ac:dyDescent="0.2">
      <c r="A93" s="48">
        <v>662</v>
      </c>
      <c r="B93" s="8" t="s">
        <v>275</v>
      </c>
      <c r="C93" s="39"/>
      <c r="D93" s="57">
        <f t="shared" si="38"/>
        <v>0</v>
      </c>
      <c r="E93" s="311"/>
      <c r="F93" s="39"/>
      <c r="G93" s="57">
        <f t="shared" si="39"/>
        <v>0</v>
      </c>
      <c r="H93" s="329"/>
      <c r="I93" s="39"/>
      <c r="J93" s="57">
        <f t="shared" si="40"/>
        <v>0</v>
      </c>
      <c r="K93" s="329"/>
    </row>
    <row r="94" spans="1:11" s="44" customFormat="1" ht="15" customHeight="1" x14ac:dyDescent="0.2">
      <c r="A94" s="40"/>
      <c r="B94" s="49" t="s">
        <v>273</v>
      </c>
      <c r="C94" s="47">
        <f t="shared" ref="C94:K94" si="41">SUM(C92:C93)</f>
        <v>0</v>
      </c>
      <c r="D94" s="42">
        <f t="shared" si="41"/>
        <v>0</v>
      </c>
      <c r="E94" s="46">
        <f t="shared" si="41"/>
        <v>0</v>
      </c>
      <c r="F94" s="47">
        <f t="shared" si="41"/>
        <v>0</v>
      </c>
      <c r="G94" s="42">
        <f t="shared" si="41"/>
        <v>0</v>
      </c>
      <c r="H94" s="43">
        <f t="shared" si="41"/>
        <v>0</v>
      </c>
      <c r="I94" s="47">
        <f t="shared" si="41"/>
        <v>0</v>
      </c>
      <c r="J94" s="42">
        <f t="shared" si="41"/>
        <v>0</v>
      </c>
      <c r="K94" s="43">
        <f t="shared" si="41"/>
        <v>0</v>
      </c>
    </row>
    <row r="95" spans="1:11" s="44" customFormat="1" ht="15" customHeight="1" thickBot="1" x14ac:dyDescent="0.25">
      <c r="A95" s="54" t="s">
        <v>213</v>
      </c>
      <c r="B95" s="55"/>
      <c r="C95" s="365">
        <f t="shared" ref="C95:K95" si="42">+C94+C90+C71</f>
        <v>0</v>
      </c>
      <c r="D95" s="365">
        <f t="shared" si="42"/>
        <v>0</v>
      </c>
      <c r="E95" s="376">
        <f t="shared" si="42"/>
        <v>0</v>
      </c>
      <c r="F95" s="377">
        <f t="shared" si="42"/>
        <v>0</v>
      </c>
      <c r="G95" s="365">
        <f t="shared" si="42"/>
        <v>0</v>
      </c>
      <c r="H95" s="378">
        <f t="shared" si="42"/>
        <v>0</v>
      </c>
      <c r="I95" s="377">
        <f t="shared" si="42"/>
        <v>0</v>
      </c>
      <c r="J95" s="365">
        <f t="shared" si="42"/>
        <v>0</v>
      </c>
      <c r="K95" s="378">
        <f t="shared" si="42"/>
        <v>0</v>
      </c>
    </row>
    <row r="96" spans="1:11" ht="15" customHeight="1" x14ac:dyDescent="0.2">
      <c r="A96" s="45" t="s">
        <v>277</v>
      </c>
      <c r="C96" s="327"/>
      <c r="D96" s="32"/>
      <c r="E96" s="312"/>
      <c r="F96" s="327"/>
      <c r="G96" s="32"/>
      <c r="H96" s="328"/>
      <c r="I96" s="327"/>
      <c r="J96" s="32"/>
      <c r="K96" s="328"/>
    </row>
    <row r="97" spans="1:11" ht="15" customHeight="1" x14ac:dyDescent="0.2">
      <c r="A97" s="34"/>
      <c r="B97" s="8" t="s">
        <v>214</v>
      </c>
      <c r="C97" s="39"/>
      <c r="D97" s="57">
        <f t="shared" ref="D97:D103" si="43">E97-C97</f>
        <v>0</v>
      </c>
      <c r="E97" s="311"/>
      <c r="F97" s="39"/>
      <c r="G97" s="57">
        <f t="shared" ref="G97:G103" si="44">H97-F97</f>
        <v>0</v>
      </c>
      <c r="H97" s="329"/>
      <c r="I97" s="39"/>
      <c r="J97" s="57">
        <f t="shared" ref="J97:J103" si="45">K97-I97</f>
        <v>0</v>
      </c>
      <c r="K97" s="329"/>
    </row>
    <row r="98" spans="1:11" ht="15" customHeight="1" x14ac:dyDescent="0.2">
      <c r="A98" s="48">
        <v>850</v>
      </c>
      <c r="B98" s="8" t="s">
        <v>279</v>
      </c>
      <c r="C98" s="39"/>
      <c r="D98" s="57">
        <f t="shared" si="43"/>
        <v>0</v>
      </c>
      <c r="E98" s="311"/>
      <c r="F98" s="39"/>
      <c r="G98" s="57">
        <f t="shared" si="44"/>
        <v>0</v>
      </c>
      <c r="H98" s="329"/>
      <c r="I98" s="39"/>
      <c r="J98" s="57">
        <f t="shared" si="45"/>
        <v>0</v>
      </c>
      <c r="K98" s="329"/>
    </row>
    <row r="99" spans="1:11" ht="15" customHeight="1" x14ac:dyDescent="0.2">
      <c r="A99" s="48" t="s">
        <v>215</v>
      </c>
      <c r="B99" s="8" t="s">
        <v>278</v>
      </c>
      <c r="C99" s="39"/>
      <c r="D99" s="57">
        <f t="shared" si="43"/>
        <v>0</v>
      </c>
      <c r="E99" s="311"/>
      <c r="F99" s="39"/>
      <c r="G99" s="57">
        <f t="shared" si="44"/>
        <v>0</v>
      </c>
      <c r="H99" s="329"/>
      <c r="I99" s="39"/>
      <c r="J99" s="57">
        <f t="shared" si="45"/>
        <v>0</v>
      </c>
      <c r="K99" s="329"/>
    </row>
    <row r="100" spans="1:11" ht="15" customHeight="1" x14ac:dyDescent="0.2">
      <c r="A100" s="48">
        <v>851</v>
      </c>
      <c r="B100" s="8" t="s">
        <v>182</v>
      </c>
      <c r="C100" s="39"/>
      <c r="D100" s="57">
        <f t="shared" si="43"/>
        <v>0</v>
      </c>
      <c r="E100" s="311"/>
      <c r="F100" s="39"/>
      <c r="G100" s="57">
        <f t="shared" si="44"/>
        <v>0</v>
      </c>
      <c r="H100" s="329"/>
      <c r="I100" s="39"/>
      <c r="J100" s="57">
        <f t="shared" si="45"/>
        <v>0</v>
      </c>
      <c r="K100" s="329"/>
    </row>
    <row r="101" spans="1:11" ht="15" customHeight="1" x14ac:dyDescent="0.2">
      <c r="A101" s="48">
        <v>855</v>
      </c>
      <c r="B101" s="8" t="s">
        <v>246</v>
      </c>
      <c r="C101" s="39"/>
      <c r="D101" s="57">
        <f t="shared" si="43"/>
        <v>0</v>
      </c>
      <c r="E101" s="311"/>
      <c r="F101" s="39"/>
      <c r="G101" s="57">
        <f t="shared" si="44"/>
        <v>0</v>
      </c>
      <c r="H101" s="329"/>
      <c r="I101" s="39"/>
      <c r="J101" s="57">
        <f t="shared" si="45"/>
        <v>0</v>
      </c>
      <c r="K101" s="329"/>
    </row>
    <row r="102" spans="1:11" ht="15" customHeight="1" x14ac:dyDescent="0.2">
      <c r="A102" s="48">
        <v>860</v>
      </c>
      <c r="B102" s="8" t="s">
        <v>247</v>
      </c>
      <c r="C102" s="39"/>
      <c r="D102" s="57">
        <f t="shared" si="43"/>
        <v>0</v>
      </c>
      <c r="E102" s="311"/>
      <c r="F102" s="39"/>
      <c r="G102" s="57">
        <f t="shared" si="44"/>
        <v>0</v>
      </c>
      <c r="H102" s="329"/>
      <c r="I102" s="39"/>
      <c r="J102" s="57">
        <f t="shared" si="45"/>
        <v>0</v>
      </c>
      <c r="K102" s="329"/>
    </row>
    <row r="103" spans="1:11" ht="15" customHeight="1" x14ac:dyDescent="0.2">
      <c r="A103" s="48">
        <v>865</v>
      </c>
      <c r="B103" s="8" t="s">
        <v>217</v>
      </c>
      <c r="C103" s="39"/>
      <c r="D103" s="57">
        <f t="shared" si="43"/>
        <v>0</v>
      </c>
      <c r="E103" s="311"/>
      <c r="F103" s="39"/>
      <c r="G103" s="57">
        <f t="shared" si="44"/>
        <v>0</v>
      </c>
      <c r="H103" s="329"/>
      <c r="I103" s="39"/>
      <c r="J103" s="57">
        <f t="shared" si="45"/>
        <v>0</v>
      </c>
      <c r="K103" s="329"/>
    </row>
    <row r="104" spans="1:11" s="44" customFormat="1" ht="15" customHeight="1" x14ac:dyDescent="0.2">
      <c r="A104" s="40"/>
      <c r="B104" s="49" t="s">
        <v>280</v>
      </c>
      <c r="C104" s="47">
        <f t="shared" ref="C104:K104" si="46">SUM(C98:C103)</f>
        <v>0</v>
      </c>
      <c r="D104" s="42">
        <f t="shared" si="46"/>
        <v>0</v>
      </c>
      <c r="E104" s="46">
        <f t="shared" si="46"/>
        <v>0</v>
      </c>
      <c r="F104" s="47">
        <f t="shared" si="46"/>
        <v>0</v>
      </c>
      <c r="G104" s="42">
        <f t="shared" si="46"/>
        <v>0</v>
      </c>
      <c r="H104" s="43">
        <f t="shared" si="46"/>
        <v>0</v>
      </c>
      <c r="I104" s="47">
        <f t="shared" si="46"/>
        <v>0</v>
      </c>
      <c r="J104" s="42">
        <f t="shared" si="46"/>
        <v>0</v>
      </c>
      <c r="K104" s="43">
        <f t="shared" si="46"/>
        <v>0</v>
      </c>
    </row>
    <row r="105" spans="1:11" ht="15" customHeight="1" x14ac:dyDescent="0.2">
      <c r="A105" s="45"/>
      <c r="B105" s="8" t="s">
        <v>218</v>
      </c>
      <c r="C105" s="327"/>
      <c r="D105" s="32"/>
      <c r="E105" s="312"/>
      <c r="F105" s="327"/>
      <c r="G105" s="32"/>
      <c r="H105" s="328"/>
      <c r="I105" s="327"/>
      <c r="J105" s="32"/>
      <c r="K105" s="328"/>
    </row>
    <row r="106" spans="1:11" ht="15" customHeight="1" x14ac:dyDescent="0.2">
      <c r="A106" s="34">
        <v>876</v>
      </c>
      <c r="B106" s="8" t="s">
        <v>223</v>
      </c>
      <c r="C106" s="39"/>
      <c r="D106" s="57">
        <f t="shared" ref="D106:D111" si="47">E106-C106</f>
        <v>0</v>
      </c>
      <c r="E106" s="311"/>
      <c r="F106" s="39"/>
      <c r="G106" s="57">
        <f t="shared" ref="G106:G111" si="48">H106-F106</f>
        <v>0</v>
      </c>
      <c r="H106" s="329"/>
      <c r="I106" s="39"/>
      <c r="J106" s="57">
        <f t="shared" ref="J106:J111" si="49">K106-I106</f>
        <v>0</v>
      </c>
      <c r="K106" s="329"/>
    </row>
    <row r="107" spans="1:11" ht="15" customHeight="1" x14ac:dyDescent="0.2">
      <c r="A107" s="34">
        <v>885</v>
      </c>
      <c r="B107" s="8" t="s">
        <v>281</v>
      </c>
      <c r="C107" s="39"/>
      <c r="D107" s="57">
        <f t="shared" si="47"/>
        <v>0</v>
      </c>
      <c r="E107" s="311"/>
      <c r="F107" s="39"/>
      <c r="G107" s="57">
        <f t="shared" si="48"/>
        <v>0</v>
      </c>
      <c r="H107" s="329"/>
      <c r="I107" s="39"/>
      <c r="J107" s="57">
        <f t="shared" si="49"/>
        <v>0</v>
      </c>
      <c r="K107" s="329"/>
    </row>
    <row r="108" spans="1:11" ht="15" customHeight="1" x14ac:dyDescent="0.2">
      <c r="A108" s="48">
        <v>888</v>
      </c>
      <c r="B108" s="8" t="s">
        <v>282</v>
      </c>
      <c r="C108" s="39"/>
      <c r="D108" s="57">
        <f t="shared" si="47"/>
        <v>0</v>
      </c>
      <c r="E108" s="311"/>
      <c r="F108" s="39"/>
      <c r="G108" s="57">
        <f t="shared" si="48"/>
        <v>0</v>
      </c>
      <c r="H108" s="329"/>
      <c r="I108" s="39"/>
      <c r="J108" s="57">
        <f t="shared" si="49"/>
        <v>0</v>
      </c>
      <c r="K108" s="329"/>
    </row>
    <row r="109" spans="1:11" ht="15" customHeight="1" x14ac:dyDescent="0.2">
      <c r="A109" s="48">
        <v>889</v>
      </c>
      <c r="B109" s="8" t="s">
        <v>283</v>
      </c>
      <c r="C109" s="39"/>
      <c r="D109" s="57">
        <f t="shared" si="47"/>
        <v>0</v>
      </c>
      <c r="E109" s="311"/>
      <c r="F109" s="39"/>
      <c r="G109" s="57">
        <f t="shared" si="48"/>
        <v>0</v>
      </c>
      <c r="H109" s="329"/>
      <c r="I109" s="39"/>
      <c r="J109" s="57">
        <f t="shared" si="49"/>
        <v>0</v>
      </c>
      <c r="K109" s="329"/>
    </row>
    <row r="110" spans="1:11" ht="15" customHeight="1" x14ac:dyDescent="0.2">
      <c r="A110" s="48" t="s">
        <v>219</v>
      </c>
      <c r="B110" s="8" t="s">
        <v>284</v>
      </c>
      <c r="C110" s="39"/>
      <c r="D110" s="57">
        <f t="shared" si="47"/>
        <v>0</v>
      </c>
      <c r="E110" s="311"/>
      <c r="F110" s="39"/>
      <c r="G110" s="57">
        <f t="shared" si="48"/>
        <v>0</v>
      </c>
      <c r="H110" s="329"/>
      <c r="I110" s="39"/>
      <c r="J110" s="57">
        <f t="shared" si="49"/>
        <v>0</v>
      </c>
      <c r="K110" s="329"/>
    </row>
    <row r="111" spans="1:11" ht="15" customHeight="1" x14ac:dyDescent="0.2">
      <c r="A111" s="48">
        <v>891</v>
      </c>
      <c r="B111" s="8" t="s">
        <v>188</v>
      </c>
      <c r="C111" s="39"/>
      <c r="D111" s="57">
        <f t="shared" si="47"/>
        <v>0</v>
      </c>
      <c r="E111" s="311"/>
      <c r="F111" s="39"/>
      <c r="G111" s="57">
        <f t="shared" si="48"/>
        <v>0</v>
      </c>
      <c r="H111" s="329"/>
      <c r="I111" s="39"/>
      <c r="J111" s="57">
        <f t="shared" si="49"/>
        <v>0</v>
      </c>
      <c r="K111" s="329"/>
    </row>
    <row r="112" spans="1:11" s="44" customFormat="1" ht="15" customHeight="1" x14ac:dyDescent="0.2">
      <c r="A112" s="40"/>
      <c r="B112" s="49" t="s">
        <v>285</v>
      </c>
      <c r="C112" s="47">
        <f t="shared" ref="C112:K112" si="50">SUM(C106:C111)</f>
        <v>0</v>
      </c>
      <c r="D112" s="42">
        <f t="shared" si="50"/>
        <v>0</v>
      </c>
      <c r="E112" s="46">
        <f t="shared" si="50"/>
        <v>0</v>
      </c>
      <c r="F112" s="47">
        <f t="shared" si="50"/>
        <v>0</v>
      </c>
      <c r="G112" s="42">
        <f t="shared" si="50"/>
        <v>0</v>
      </c>
      <c r="H112" s="43">
        <f t="shared" si="50"/>
        <v>0</v>
      </c>
      <c r="I112" s="47">
        <f t="shared" si="50"/>
        <v>0</v>
      </c>
      <c r="J112" s="42">
        <f t="shared" si="50"/>
        <v>0</v>
      </c>
      <c r="K112" s="43">
        <f t="shared" si="50"/>
        <v>0</v>
      </c>
    </row>
    <row r="113" spans="1:11" s="44" customFormat="1" ht="15" customHeight="1" x14ac:dyDescent="0.2">
      <c r="A113" s="40"/>
      <c r="B113" s="49" t="s">
        <v>227</v>
      </c>
      <c r="C113" s="47">
        <f t="shared" ref="C113:K113" si="51">+C112+C104</f>
        <v>0</v>
      </c>
      <c r="D113" s="42">
        <f t="shared" si="51"/>
        <v>0</v>
      </c>
      <c r="E113" s="46">
        <f t="shared" si="51"/>
        <v>0</v>
      </c>
      <c r="F113" s="47">
        <f t="shared" si="51"/>
        <v>0</v>
      </c>
      <c r="G113" s="42">
        <f t="shared" si="51"/>
        <v>0</v>
      </c>
      <c r="H113" s="43">
        <f t="shared" si="51"/>
        <v>0</v>
      </c>
      <c r="I113" s="47">
        <f t="shared" si="51"/>
        <v>0</v>
      </c>
      <c r="J113" s="42">
        <f t="shared" si="51"/>
        <v>0</v>
      </c>
      <c r="K113" s="43">
        <f t="shared" si="51"/>
        <v>0</v>
      </c>
    </row>
    <row r="114" spans="1:11" s="44" customFormat="1" ht="15" customHeight="1" thickBot="1" x14ac:dyDescent="0.25">
      <c r="A114" s="54" t="s">
        <v>286</v>
      </c>
      <c r="B114" s="55"/>
      <c r="C114" s="365">
        <f t="shared" ref="C114:K114" si="52">+C113+C95</f>
        <v>0</v>
      </c>
      <c r="D114" s="365">
        <f t="shared" si="52"/>
        <v>0</v>
      </c>
      <c r="E114" s="376">
        <f t="shared" si="52"/>
        <v>0</v>
      </c>
      <c r="F114" s="377">
        <f t="shared" si="52"/>
        <v>0</v>
      </c>
      <c r="G114" s="365">
        <f t="shared" si="52"/>
        <v>0</v>
      </c>
      <c r="H114" s="378">
        <f t="shared" si="52"/>
        <v>0</v>
      </c>
      <c r="I114" s="377">
        <f t="shared" si="52"/>
        <v>0</v>
      </c>
      <c r="J114" s="365">
        <f t="shared" si="52"/>
        <v>0</v>
      </c>
      <c r="K114" s="378">
        <f t="shared" si="52"/>
        <v>0</v>
      </c>
    </row>
    <row r="115" spans="1:11" s="44" customFormat="1" ht="15" customHeight="1" thickBot="1" x14ac:dyDescent="0.25">
      <c r="A115" s="66" t="s">
        <v>287</v>
      </c>
      <c r="B115" s="55"/>
      <c r="C115" s="379">
        <f t="shared" ref="C115:K115" si="53">+C56-C114</f>
        <v>0</v>
      </c>
      <c r="D115" s="367">
        <f t="shared" si="53"/>
        <v>0</v>
      </c>
      <c r="E115" s="380">
        <f t="shared" si="53"/>
        <v>0</v>
      </c>
      <c r="F115" s="379">
        <f t="shared" si="53"/>
        <v>0</v>
      </c>
      <c r="G115" s="367">
        <f t="shared" si="53"/>
        <v>0</v>
      </c>
      <c r="H115" s="381">
        <f t="shared" si="53"/>
        <v>0</v>
      </c>
      <c r="I115" s="379">
        <f t="shared" si="53"/>
        <v>0</v>
      </c>
      <c r="J115" s="367">
        <f t="shared" si="53"/>
        <v>0</v>
      </c>
      <c r="K115" s="381">
        <f t="shared" si="53"/>
        <v>0</v>
      </c>
    </row>
    <row r="116" spans="1:11" s="67" customFormat="1" x14ac:dyDescent="0.2">
      <c r="C116" s="349"/>
      <c r="D116" s="349"/>
      <c r="E116" s="349"/>
      <c r="F116" s="349"/>
      <c r="H116" s="349"/>
      <c r="I116" s="350"/>
      <c r="J116" s="350"/>
      <c r="K116" s="349"/>
    </row>
    <row r="142" spans="5:5" x14ac:dyDescent="0.2">
      <c r="E142" s="270">
        <f>'Exhibit D'!K45142+D142</f>
        <v>0</v>
      </c>
    </row>
  </sheetData>
  <sheetProtection sheet="1"/>
  <mergeCells count="8">
    <mergeCell ref="C61:E61"/>
    <mergeCell ref="F61:H61"/>
    <mergeCell ref="I61:K61"/>
    <mergeCell ref="A2:B2"/>
    <mergeCell ref="A58:B58"/>
    <mergeCell ref="C5:E5"/>
    <mergeCell ref="F5:H5"/>
    <mergeCell ref="I5:K5"/>
  </mergeCells>
  <phoneticPr fontId="2" type="noConversion"/>
  <conditionalFormatting sqref="A5:A115 B5:B57 B59:B115 C5:IV115">
    <cfRule type="expression" dxfId="5" priority="1" stopIfTrue="1">
      <formula>MOD(ROW(),2)=1</formula>
    </cfRule>
  </conditionalFormatting>
  <printOptions horizontalCentered="1"/>
  <pageMargins left="0.5" right="0.5" top="0.5" bottom="0.5" header="0.25" footer="0.25"/>
  <pageSetup scale="56" fitToWidth="2" fitToHeight="2" orientation="landscape" r:id="rId1"/>
  <headerFooter alignWithMargins="0"/>
  <rowBreaks count="1" manualBreakCount="1">
    <brk id="56"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B122"/>
  <sheetViews>
    <sheetView workbookViewId="0"/>
  </sheetViews>
  <sheetFormatPr baseColWidth="10" defaultColWidth="9.1640625" defaultRowHeight="15" customHeight="1" x14ac:dyDescent="0.2"/>
  <cols>
    <col min="1" max="1" width="54.5" style="8" customWidth="1"/>
    <col min="2" max="28" width="22.1640625" style="8" customWidth="1"/>
    <col min="29" max="16384" width="9.1640625" style="8"/>
  </cols>
  <sheetData>
    <row r="1" spans="1:28" ht="15" customHeight="1" x14ac:dyDescent="0.2">
      <c r="A1" s="149" t="str">
        <f>+Affidavit1!A2</f>
        <v>Insert College Name</v>
      </c>
      <c r="B1" s="149"/>
      <c r="C1" s="149"/>
      <c r="D1" s="149"/>
      <c r="E1" s="149"/>
      <c r="F1" s="149"/>
      <c r="G1" s="149"/>
      <c r="H1" s="149"/>
      <c r="I1" s="149"/>
      <c r="J1" s="149" t="str">
        <f>Affidavit1!$F$3</f>
        <v>2018-2019</v>
      </c>
      <c r="K1" s="149"/>
      <c r="L1" s="149"/>
      <c r="M1" s="149"/>
      <c r="N1" s="149"/>
      <c r="O1" s="149"/>
      <c r="P1" s="149"/>
      <c r="Q1" s="149"/>
      <c r="R1" s="149"/>
      <c r="S1" s="149" t="str">
        <f>Affidavit1!$F$3</f>
        <v>2018-2019</v>
      </c>
      <c r="T1" s="149"/>
      <c r="U1" s="149"/>
      <c r="V1" s="149"/>
      <c r="W1" s="149"/>
      <c r="X1" s="149"/>
      <c r="Y1" s="149"/>
      <c r="Z1" s="149"/>
      <c r="AA1" s="149"/>
      <c r="AB1" s="150" t="str">
        <f>Affidavit1!$F$3</f>
        <v>2018-2019</v>
      </c>
    </row>
    <row r="2" spans="1:28" ht="15" customHeight="1" x14ac:dyDescent="0.2">
      <c r="A2" s="11" t="str">
        <f>+'Exhibit B'!A2:O2</f>
        <v>Budget Amendment #</v>
      </c>
      <c r="B2" s="9">
        <f>Affidavit1!$H$4</f>
        <v>1</v>
      </c>
      <c r="C2" s="10"/>
      <c r="D2" s="10"/>
      <c r="E2" s="10"/>
      <c r="F2" s="10"/>
      <c r="G2" s="10"/>
      <c r="H2" s="10"/>
      <c r="I2" s="10"/>
      <c r="J2" s="9" t="str">
        <f ca="1">REPLACE(CELL("filename",A1),1,FIND("]",CELL("filename",A1)),"")</f>
        <v>Exhibit E</v>
      </c>
      <c r="K2" s="9">
        <f>Affidavit1!$H$4</f>
        <v>1</v>
      </c>
      <c r="L2" s="10"/>
      <c r="M2" s="10"/>
      <c r="N2" s="10"/>
      <c r="O2" s="10"/>
      <c r="P2" s="9"/>
      <c r="Q2" s="10"/>
      <c r="R2" s="44"/>
      <c r="S2" s="9" t="str">
        <f ca="1">J2</f>
        <v>Exhibit E</v>
      </c>
      <c r="T2" s="9">
        <f>Affidavit1!$H$4</f>
        <v>1</v>
      </c>
      <c r="U2" s="10"/>
      <c r="V2" s="10"/>
      <c r="W2" s="10"/>
      <c r="X2" s="10"/>
      <c r="Y2" s="10"/>
      <c r="Z2" s="10"/>
      <c r="AA2" s="44"/>
      <c r="AB2" s="11" t="str">
        <f ca="1">J2</f>
        <v>Exhibit E</v>
      </c>
    </row>
    <row r="3" spans="1:28" ht="15" customHeight="1" x14ac:dyDescent="0.2">
      <c r="A3" s="9" t="s">
        <v>352</v>
      </c>
      <c r="B3" s="10"/>
      <c r="C3" s="10"/>
      <c r="D3" s="10"/>
      <c r="E3" s="10"/>
      <c r="F3" s="10"/>
      <c r="G3" s="10"/>
      <c r="H3" s="10"/>
      <c r="I3" s="10"/>
      <c r="J3" s="10"/>
      <c r="K3" s="10"/>
      <c r="L3" s="10"/>
      <c r="M3" s="10"/>
      <c r="N3" s="10"/>
      <c r="O3" s="10"/>
      <c r="P3" s="10"/>
      <c r="Q3" s="10"/>
      <c r="R3" s="44"/>
      <c r="S3" s="44"/>
      <c r="T3" s="10"/>
      <c r="U3" s="10"/>
      <c r="V3" s="10"/>
      <c r="W3" s="10"/>
      <c r="X3" s="10"/>
      <c r="Y3" s="10"/>
      <c r="Z3" s="10"/>
      <c r="AA3" s="44"/>
      <c r="AB3" s="44"/>
    </row>
    <row r="4" spans="1:28" ht="15" customHeight="1" x14ac:dyDescent="0.2">
      <c r="C4" s="10"/>
      <c r="D4" s="10"/>
      <c r="E4" s="10"/>
      <c r="F4" s="10"/>
      <c r="G4" s="10"/>
      <c r="H4" s="10"/>
      <c r="I4" s="10"/>
      <c r="J4" s="10"/>
      <c r="K4" s="10"/>
      <c r="L4" s="10"/>
      <c r="M4" s="10"/>
      <c r="N4" s="10"/>
      <c r="O4" s="10"/>
      <c r="P4" s="10"/>
      <c r="Q4" s="10"/>
      <c r="R4" s="44"/>
      <c r="S4" s="44"/>
      <c r="T4" s="10"/>
      <c r="U4" s="10"/>
      <c r="V4" s="10"/>
      <c r="W4" s="10"/>
      <c r="X4" s="10"/>
      <c r="Y4" s="10"/>
      <c r="Z4" s="10"/>
      <c r="AA4" s="44"/>
      <c r="AB4" s="44"/>
    </row>
    <row r="5" spans="1:28" ht="15" customHeight="1" x14ac:dyDescent="0.2">
      <c r="A5" s="151"/>
      <c r="B5" s="444" t="s">
        <v>1</v>
      </c>
      <c r="C5" s="445"/>
      <c r="D5" s="446"/>
      <c r="E5" s="444"/>
      <c r="F5" s="445"/>
      <c r="G5" s="446"/>
      <c r="H5" s="444" t="s">
        <v>346</v>
      </c>
      <c r="I5" s="445"/>
      <c r="J5" s="446"/>
      <c r="K5" s="444" t="s">
        <v>347</v>
      </c>
      <c r="L5" s="445"/>
      <c r="M5" s="446"/>
      <c r="N5" s="444" t="s">
        <v>348</v>
      </c>
      <c r="O5" s="445"/>
      <c r="P5" s="446"/>
      <c r="Q5" s="444" t="s">
        <v>349</v>
      </c>
      <c r="R5" s="445"/>
      <c r="S5" s="446"/>
      <c r="T5" s="444" t="s">
        <v>350</v>
      </c>
      <c r="U5" s="445"/>
      <c r="V5" s="446"/>
      <c r="W5" s="444"/>
      <c r="X5" s="445"/>
      <c r="Y5" s="446"/>
      <c r="Z5" s="444" t="s">
        <v>299</v>
      </c>
      <c r="AA5" s="445"/>
      <c r="AB5" s="446"/>
    </row>
    <row r="6" spans="1:28" ht="15" customHeight="1" x14ac:dyDescent="0.2">
      <c r="A6" s="133"/>
      <c r="B6" s="447" t="s">
        <v>3</v>
      </c>
      <c r="C6" s="408"/>
      <c r="D6" s="448"/>
      <c r="E6" s="449" t="s">
        <v>197</v>
      </c>
      <c r="F6" s="408"/>
      <c r="G6" s="448"/>
      <c r="H6" s="449" t="s">
        <v>198</v>
      </c>
      <c r="I6" s="408"/>
      <c r="J6" s="448"/>
      <c r="K6" s="449" t="s">
        <v>199</v>
      </c>
      <c r="L6" s="408"/>
      <c r="M6" s="448"/>
      <c r="N6" s="449" t="s">
        <v>200</v>
      </c>
      <c r="O6" s="408"/>
      <c r="P6" s="448"/>
      <c r="Q6" s="449" t="s">
        <v>201</v>
      </c>
      <c r="R6" s="408"/>
      <c r="S6" s="448"/>
      <c r="T6" s="449" t="s">
        <v>202</v>
      </c>
      <c r="U6" s="408"/>
      <c r="V6" s="448"/>
      <c r="W6" s="447" t="s">
        <v>2</v>
      </c>
      <c r="X6" s="408"/>
      <c r="Y6" s="448"/>
      <c r="Z6" s="449" t="s">
        <v>351</v>
      </c>
      <c r="AA6" s="408"/>
      <c r="AB6" s="448"/>
    </row>
    <row r="7" spans="1:28" ht="15" customHeight="1" x14ac:dyDescent="0.2">
      <c r="A7" s="115"/>
      <c r="B7" s="152" t="s">
        <v>341</v>
      </c>
      <c r="C7" s="153" t="s">
        <v>342</v>
      </c>
      <c r="D7" s="154" t="s">
        <v>372</v>
      </c>
      <c r="E7" s="152" t="s">
        <v>341</v>
      </c>
      <c r="F7" s="153" t="s">
        <v>342</v>
      </c>
      <c r="G7" s="154" t="s">
        <v>372</v>
      </c>
      <c r="H7" s="152" t="s">
        <v>341</v>
      </c>
      <c r="I7" s="153" t="s">
        <v>342</v>
      </c>
      <c r="J7" s="154" t="s">
        <v>372</v>
      </c>
      <c r="K7" s="152" t="s">
        <v>341</v>
      </c>
      <c r="L7" s="153" t="s">
        <v>342</v>
      </c>
      <c r="M7" s="154" t="s">
        <v>372</v>
      </c>
      <c r="N7" s="152" t="s">
        <v>341</v>
      </c>
      <c r="O7" s="153" t="s">
        <v>342</v>
      </c>
      <c r="P7" s="154" t="s">
        <v>372</v>
      </c>
      <c r="Q7" s="152" t="s">
        <v>341</v>
      </c>
      <c r="R7" s="153" t="s">
        <v>342</v>
      </c>
      <c r="S7" s="154" t="s">
        <v>372</v>
      </c>
      <c r="T7" s="152" t="s">
        <v>341</v>
      </c>
      <c r="U7" s="153" t="s">
        <v>342</v>
      </c>
      <c r="V7" s="154" t="s">
        <v>372</v>
      </c>
      <c r="W7" s="152" t="s">
        <v>341</v>
      </c>
      <c r="X7" s="153" t="s">
        <v>342</v>
      </c>
      <c r="Y7" s="154" t="s">
        <v>372</v>
      </c>
      <c r="Z7" s="152" t="s">
        <v>341</v>
      </c>
      <c r="AA7" s="153" t="s">
        <v>342</v>
      </c>
      <c r="AB7" s="154" t="s">
        <v>372</v>
      </c>
    </row>
    <row r="8" spans="1:28" ht="15" customHeight="1" x14ac:dyDescent="0.2">
      <c r="A8" s="117" t="s">
        <v>0</v>
      </c>
      <c r="B8" s="155"/>
      <c r="C8" s="156"/>
      <c r="D8" s="157"/>
      <c r="E8" s="155"/>
      <c r="F8" s="156"/>
      <c r="G8" s="157"/>
      <c r="H8" s="155"/>
      <c r="I8" s="156"/>
      <c r="J8" s="157"/>
      <c r="K8" s="155"/>
      <c r="L8" s="156"/>
      <c r="M8" s="157"/>
      <c r="N8" s="155"/>
      <c r="O8" s="156"/>
      <c r="P8" s="157"/>
      <c r="Q8" s="155"/>
      <c r="R8" s="156"/>
      <c r="S8" s="157"/>
      <c r="T8" s="155"/>
      <c r="U8" s="156"/>
      <c r="V8" s="157"/>
      <c r="W8" s="155"/>
      <c r="X8" s="156"/>
      <c r="Y8" s="157"/>
      <c r="Z8" s="158"/>
      <c r="AA8" s="159"/>
      <c r="AB8" s="160"/>
    </row>
    <row r="9" spans="1:28" ht="15" customHeight="1" x14ac:dyDescent="0.2">
      <c r="A9" s="117" t="s">
        <v>4</v>
      </c>
      <c r="B9" s="161"/>
      <c r="C9" s="162"/>
      <c r="D9" s="163"/>
      <c r="E9" s="129"/>
      <c r="F9" s="162"/>
      <c r="G9" s="357"/>
      <c r="H9" s="161"/>
      <c r="I9" s="162"/>
      <c r="J9" s="357"/>
      <c r="K9" s="161"/>
      <c r="L9" s="162"/>
      <c r="M9" s="357"/>
      <c r="N9" s="161"/>
      <c r="O9" s="162"/>
      <c r="P9" s="357"/>
      <c r="Q9" s="161"/>
      <c r="R9" s="162"/>
      <c r="S9" s="357"/>
      <c r="T9" s="161"/>
      <c r="U9" s="162"/>
      <c r="V9" s="163"/>
      <c r="W9" s="161"/>
      <c r="X9" s="162"/>
      <c r="Y9" s="163"/>
      <c r="Z9" s="161"/>
      <c r="AA9" s="162"/>
      <c r="AB9" s="357"/>
    </row>
    <row r="10" spans="1:28" ht="15" customHeight="1" x14ac:dyDescent="0.2">
      <c r="A10" s="115" t="s">
        <v>5</v>
      </c>
      <c r="B10" s="164"/>
      <c r="C10" s="168">
        <f t="shared" ref="C10:C17" si="0">D10-B10</f>
        <v>0</v>
      </c>
      <c r="D10" s="358"/>
      <c r="E10" s="167"/>
      <c r="F10" s="8">
        <f t="shared" ref="F10:F17" si="1">G10-E10</f>
        <v>0</v>
      </c>
      <c r="G10" s="358"/>
      <c r="H10" s="167"/>
      <c r="I10" s="168">
        <f t="shared" ref="I10:I17" si="2">J10-H10</f>
        <v>0</v>
      </c>
      <c r="J10" s="358"/>
      <c r="K10" s="164"/>
      <c r="L10" s="168">
        <f t="shared" ref="L10:L17" si="3">M10-K10</f>
        <v>0</v>
      </c>
      <c r="M10" s="358"/>
      <c r="N10" s="164"/>
      <c r="O10" s="165">
        <f>P10-N10</f>
        <v>0</v>
      </c>
      <c r="P10" s="358"/>
      <c r="Q10" s="167"/>
      <c r="R10" s="168">
        <f t="shared" ref="R10:R17" si="4">S10-Q10</f>
        <v>0</v>
      </c>
      <c r="S10" s="358"/>
      <c r="T10" s="167"/>
      <c r="U10" s="168">
        <f>V10-T10</f>
        <v>0</v>
      </c>
      <c r="V10" s="358"/>
      <c r="W10" s="129">
        <f>+B10+E10+H10+K10+N10+Q10+T10</f>
        <v>0</v>
      </c>
      <c r="X10" s="168">
        <f>+C10+F10+I10+L10+O10+R10+U10</f>
        <v>0</v>
      </c>
      <c r="Y10" s="166">
        <f t="shared" ref="Y10:Y17" si="5">+D10+G10+J10+M10+P10+S10+V10</f>
        <v>0</v>
      </c>
      <c r="Z10" s="167"/>
      <c r="AA10" s="168">
        <f>AB10-Z10</f>
        <v>0</v>
      </c>
      <c r="AB10" s="358"/>
    </row>
    <row r="11" spans="1:28" ht="15" customHeight="1" x14ac:dyDescent="0.2">
      <c r="A11" s="115" t="s">
        <v>6</v>
      </c>
      <c r="B11" s="164"/>
      <c r="C11" s="168">
        <f t="shared" si="0"/>
        <v>0</v>
      </c>
      <c r="D11" s="358"/>
      <c r="E11" s="167"/>
      <c r="F11" s="168">
        <f t="shared" si="1"/>
        <v>0</v>
      </c>
      <c r="G11" s="358"/>
      <c r="H11" s="167"/>
      <c r="I11" s="168">
        <f t="shared" si="2"/>
        <v>0</v>
      </c>
      <c r="J11" s="358"/>
      <c r="K11" s="164"/>
      <c r="L11" s="168">
        <f t="shared" si="3"/>
        <v>0</v>
      </c>
      <c r="M11" s="358"/>
      <c r="N11" s="164"/>
      <c r="O11" s="165">
        <f t="shared" ref="O11:O17" si="6">P11-N11</f>
        <v>0</v>
      </c>
      <c r="P11" s="358"/>
      <c r="Q11" s="167"/>
      <c r="R11" s="168">
        <f t="shared" si="4"/>
        <v>0</v>
      </c>
      <c r="S11" s="358"/>
      <c r="T11" s="167"/>
      <c r="U11" s="168">
        <f t="shared" ref="U11:U17" si="7">V11-T11</f>
        <v>0</v>
      </c>
      <c r="V11" s="358"/>
      <c r="W11" s="129">
        <f t="shared" ref="W11:W17" si="8">+B11+E11+H11+K11+N11+Q11+T11</f>
        <v>0</v>
      </c>
      <c r="X11" s="168">
        <f t="shared" ref="X11:X17" si="9">+C11+F11+I11+L11+O11+R11+U11</f>
        <v>0</v>
      </c>
      <c r="Y11" s="166">
        <f t="shared" si="5"/>
        <v>0</v>
      </c>
      <c r="Z11" s="167"/>
      <c r="AA11" s="168">
        <f t="shared" ref="AA11:AA17" si="10">AB11-Z11</f>
        <v>0</v>
      </c>
      <c r="AB11" s="358"/>
    </row>
    <row r="12" spans="1:28" ht="15" customHeight="1" x14ac:dyDescent="0.2">
      <c r="A12" s="115" t="s">
        <v>7</v>
      </c>
      <c r="B12" s="164"/>
      <c r="C12" s="168">
        <f t="shared" si="0"/>
        <v>0</v>
      </c>
      <c r="D12" s="358"/>
      <c r="E12" s="167"/>
      <c r="F12" s="168">
        <f t="shared" si="1"/>
        <v>0</v>
      </c>
      <c r="G12" s="358"/>
      <c r="H12" s="167"/>
      <c r="I12" s="168">
        <f t="shared" si="2"/>
        <v>0</v>
      </c>
      <c r="J12" s="358"/>
      <c r="K12" s="164"/>
      <c r="L12" s="168">
        <f t="shared" si="3"/>
        <v>0</v>
      </c>
      <c r="M12" s="358"/>
      <c r="N12" s="164"/>
      <c r="O12" s="165">
        <f t="shared" si="6"/>
        <v>0</v>
      </c>
      <c r="P12" s="358"/>
      <c r="Q12" s="164"/>
      <c r="R12" s="168">
        <f t="shared" si="4"/>
        <v>0</v>
      </c>
      <c r="S12" s="358"/>
      <c r="T12" s="167"/>
      <c r="U12" s="168">
        <f t="shared" si="7"/>
        <v>0</v>
      </c>
      <c r="V12" s="358"/>
      <c r="W12" s="129">
        <f t="shared" si="8"/>
        <v>0</v>
      </c>
      <c r="X12" s="168">
        <f t="shared" si="9"/>
        <v>0</v>
      </c>
      <c r="Y12" s="166">
        <f t="shared" si="5"/>
        <v>0</v>
      </c>
      <c r="Z12" s="167"/>
      <c r="AA12" s="168">
        <f t="shared" si="10"/>
        <v>0</v>
      </c>
      <c r="AB12" s="358"/>
    </row>
    <row r="13" spans="1:28" ht="15" customHeight="1" x14ac:dyDescent="0.2">
      <c r="A13" s="115" t="s">
        <v>8</v>
      </c>
      <c r="B13" s="164"/>
      <c r="C13" s="168">
        <f t="shared" si="0"/>
        <v>0</v>
      </c>
      <c r="D13" s="358"/>
      <c r="E13" s="167"/>
      <c r="F13" s="168">
        <f t="shared" si="1"/>
        <v>0</v>
      </c>
      <c r="G13" s="358"/>
      <c r="H13" s="167"/>
      <c r="I13" s="168">
        <f t="shared" si="2"/>
        <v>0</v>
      </c>
      <c r="J13" s="358"/>
      <c r="K13" s="164"/>
      <c r="L13" s="168">
        <f t="shared" si="3"/>
        <v>0</v>
      </c>
      <c r="M13" s="358"/>
      <c r="N13" s="164"/>
      <c r="O13" s="165">
        <f t="shared" si="6"/>
        <v>0</v>
      </c>
      <c r="P13" s="358"/>
      <c r="Q13" s="164"/>
      <c r="R13" s="168">
        <f t="shared" si="4"/>
        <v>0</v>
      </c>
      <c r="S13" s="358"/>
      <c r="T13" s="167"/>
      <c r="U13" s="168">
        <f t="shared" si="7"/>
        <v>0</v>
      </c>
      <c r="V13" s="358"/>
      <c r="W13" s="129">
        <f t="shared" si="8"/>
        <v>0</v>
      </c>
      <c r="X13" s="168">
        <f t="shared" si="9"/>
        <v>0</v>
      </c>
      <c r="Y13" s="166">
        <f t="shared" si="5"/>
        <v>0</v>
      </c>
      <c r="Z13" s="167"/>
      <c r="AA13" s="168">
        <f t="shared" si="10"/>
        <v>0</v>
      </c>
      <c r="AB13" s="358"/>
    </row>
    <row r="14" spans="1:28" ht="15" customHeight="1" x14ac:dyDescent="0.2">
      <c r="A14" s="115" t="s">
        <v>9</v>
      </c>
      <c r="B14" s="164"/>
      <c r="C14" s="168">
        <f t="shared" si="0"/>
        <v>0</v>
      </c>
      <c r="D14" s="358"/>
      <c r="E14" s="167"/>
      <c r="F14" s="168">
        <f t="shared" si="1"/>
        <v>0</v>
      </c>
      <c r="G14" s="358"/>
      <c r="H14" s="167"/>
      <c r="I14" s="168">
        <f t="shared" si="2"/>
        <v>0</v>
      </c>
      <c r="J14" s="358"/>
      <c r="K14" s="164"/>
      <c r="L14" s="168">
        <f t="shared" si="3"/>
        <v>0</v>
      </c>
      <c r="M14" s="358"/>
      <c r="N14" s="164"/>
      <c r="O14" s="165">
        <f t="shared" si="6"/>
        <v>0</v>
      </c>
      <c r="P14" s="358"/>
      <c r="Q14" s="164"/>
      <c r="R14" s="168">
        <f t="shared" si="4"/>
        <v>0</v>
      </c>
      <c r="S14" s="358"/>
      <c r="T14" s="164"/>
      <c r="U14" s="168">
        <f t="shared" si="7"/>
        <v>0</v>
      </c>
      <c r="V14" s="358"/>
      <c r="W14" s="129">
        <f t="shared" si="8"/>
        <v>0</v>
      </c>
      <c r="X14" s="168">
        <f t="shared" si="9"/>
        <v>0</v>
      </c>
      <c r="Y14" s="166">
        <f t="shared" si="5"/>
        <v>0</v>
      </c>
      <c r="Z14" s="167"/>
      <c r="AA14" s="168">
        <f t="shared" si="10"/>
        <v>0</v>
      </c>
      <c r="AB14" s="358"/>
    </row>
    <row r="15" spans="1:28" ht="15" customHeight="1" x14ac:dyDescent="0.2">
      <c r="A15" s="115" t="s">
        <v>10</v>
      </c>
      <c r="B15" s="164"/>
      <c r="C15" s="168">
        <f t="shared" si="0"/>
        <v>0</v>
      </c>
      <c r="D15" s="358"/>
      <c r="E15" s="167"/>
      <c r="F15" s="168">
        <f t="shared" si="1"/>
        <v>0</v>
      </c>
      <c r="G15" s="358"/>
      <c r="H15" s="167"/>
      <c r="I15" s="168">
        <f t="shared" si="2"/>
        <v>0</v>
      </c>
      <c r="J15" s="358"/>
      <c r="K15" s="164"/>
      <c r="L15" s="168">
        <f t="shared" si="3"/>
        <v>0</v>
      </c>
      <c r="M15" s="358"/>
      <c r="N15" s="164"/>
      <c r="O15" s="165">
        <f t="shared" si="6"/>
        <v>0</v>
      </c>
      <c r="P15" s="358"/>
      <c r="Q15" s="164"/>
      <c r="R15" s="168">
        <f t="shared" si="4"/>
        <v>0</v>
      </c>
      <c r="S15" s="358"/>
      <c r="T15" s="164"/>
      <c r="U15" s="168">
        <f t="shared" si="7"/>
        <v>0</v>
      </c>
      <c r="V15" s="358"/>
      <c r="W15" s="129">
        <f t="shared" si="8"/>
        <v>0</v>
      </c>
      <c r="X15" s="168">
        <f t="shared" si="9"/>
        <v>0</v>
      </c>
      <c r="Y15" s="166">
        <f t="shared" si="5"/>
        <v>0</v>
      </c>
      <c r="Z15" s="167"/>
      <c r="AA15" s="168">
        <f t="shared" si="10"/>
        <v>0</v>
      </c>
      <c r="AB15" s="358"/>
    </row>
    <row r="16" spans="1:28" ht="15" customHeight="1" x14ac:dyDescent="0.2">
      <c r="A16" s="115" t="s">
        <v>11</v>
      </c>
      <c r="B16" s="164"/>
      <c r="C16" s="168">
        <f t="shared" si="0"/>
        <v>0</v>
      </c>
      <c r="D16" s="358"/>
      <c r="E16" s="167"/>
      <c r="F16" s="168">
        <f t="shared" si="1"/>
        <v>0</v>
      </c>
      <c r="G16" s="358"/>
      <c r="H16" s="167"/>
      <c r="I16" s="168">
        <f t="shared" si="2"/>
        <v>0</v>
      </c>
      <c r="J16" s="358"/>
      <c r="K16" s="167"/>
      <c r="L16" s="168">
        <f t="shared" si="3"/>
        <v>0</v>
      </c>
      <c r="M16" s="358"/>
      <c r="N16" s="167"/>
      <c r="O16" s="165">
        <f t="shared" si="6"/>
        <v>0</v>
      </c>
      <c r="P16" s="358"/>
      <c r="Q16" s="167"/>
      <c r="R16" s="168">
        <f t="shared" si="4"/>
        <v>0</v>
      </c>
      <c r="S16" s="358"/>
      <c r="T16" s="167"/>
      <c r="U16" s="168">
        <f t="shared" si="7"/>
        <v>0</v>
      </c>
      <c r="V16" s="358"/>
      <c r="W16" s="129">
        <f t="shared" si="8"/>
        <v>0</v>
      </c>
      <c r="X16" s="168">
        <f t="shared" si="9"/>
        <v>0</v>
      </c>
      <c r="Y16" s="166">
        <f t="shared" si="5"/>
        <v>0</v>
      </c>
      <c r="Z16" s="167"/>
      <c r="AA16" s="168">
        <f t="shared" si="10"/>
        <v>0</v>
      </c>
      <c r="AB16" s="358"/>
    </row>
    <row r="17" spans="1:28" ht="15" customHeight="1" x14ac:dyDescent="0.2">
      <c r="A17" s="115" t="s">
        <v>12</v>
      </c>
      <c r="B17" s="167"/>
      <c r="C17" s="168">
        <f t="shared" si="0"/>
        <v>0</v>
      </c>
      <c r="D17" s="358"/>
      <c r="E17" s="167"/>
      <c r="F17" s="168">
        <f t="shared" si="1"/>
        <v>0</v>
      </c>
      <c r="G17" s="358"/>
      <c r="H17" s="167"/>
      <c r="I17" s="168">
        <f t="shared" si="2"/>
        <v>0</v>
      </c>
      <c r="J17" s="358"/>
      <c r="K17" s="167"/>
      <c r="L17" s="168">
        <f t="shared" si="3"/>
        <v>0</v>
      </c>
      <c r="M17" s="358"/>
      <c r="N17" s="167"/>
      <c r="O17" s="165">
        <f t="shared" si="6"/>
        <v>0</v>
      </c>
      <c r="P17" s="358"/>
      <c r="Q17" s="167"/>
      <c r="R17" s="168">
        <f t="shared" si="4"/>
        <v>0</v>
      </c>
      <c r="S17" s="358"/>
      <c r="T17" s="167"/>
      <c r="U17" s="168">
        <f t="shared" si="7"/>
        <v>0</v>
      </c>
      <c r="V17" s="358"/>
      <c r="W17" s="129">
        <f t="shared" si="8"/>
        <v>0</v>
      </c>
      <c r="X17" s="168">
        <f t="shared" si="9"/>
        <v>0</v>
      </c>
      <c r="Y17" s="166">
        <f t="shared" si="5"/>
        <v>0</v>
      </c>
      <c r="Z17" s="167"/>
      <c r="AA17" s="168">
        <f t="shared" si="10"/>
        <v>0</v>
      </c>
      <c r="AB17" s="358"/>
    </row>
    <row r="18" spans="1:28" ht="15" customHeight="1" thickBot="1" x14ac:dyDescent="0.25">
      <c r="A18" s="169" t="s">
        <v>13</v>
      </c>
      <c r="B18" s="170">
        <f t="shared" ref="B18:W18" si="11">SUM(B10:B17)</f>
        <v>0</v>
      </c>
      <c r="C18" s="171">
        <f t="shared" si="11"/>
        <v>0</v>
      </c>
      <c r="D18" s="172">
        <f t="shared" si="11"/>
        <v>0</v>
      </c>
      <c r="E18" s="170">
        <f t="shared" si="11"/>
        <v>0</v>
      </c>
      <c r="F18" s="171">
        <f>SUM(F10:F17)</f>
        <v>0</v>
      </c>
      <c r="G18" s="172">
        <f>SUM(G10:G17)</f>
        <v>0</v>
      </c>
      <c r="H18" s="170">
        <f t="shared" si="11"/>
        <v>0</v>
      </c>
      <c r="I18" s="171">
        <f t="shared" si="11"/>
        <v>0</v>
      </c>
      <c r="J18" s="172">
        <f t="shared" si="11"/>
        <v>0</v>
      </c>
      <c r="K18" s="170">
        <f t="shared" si="11"/>
        <v>0</v>
      </c>
      <c r="L18" s="171">
        <f t="shared" si="11"/>
        <v>0</v>
      </c>
      <c r="M18" s="172">
        <f t="shared" si="11"/>
        <v>0</v>
      </c>
      <c r="N18" s="170">
        <f t="shared" si="11"/>
        <v>0</v>
      </c>
      <c r="O18" s="171">
        <f t="shared" si="11"/>
        <v>0</v>
      </c>
      <c r="P18" s="172">
        <f t="shared" si="11"/>
        <v>0</v>
      </c>
      <c r="Q18" s="170">
        <f t="shared" si="11"/>
        <v>0</v>
      </c>
      <c r="R18" s="171">
        <f t="shared" si="11"/>
        <v>0</v>
      </c>
      <c r="S18" s="172">
        <f t="shared" si="11"/>
        <v>0</v>
      </c>
      <c r="T18" s="170">
        <f t="shared" si="11"/>
        <v>0</v>
      </c>
      <c r="U18" s="171">
        <f t="shared" si="11"/>
        <v>0</v>
      </c>
      <c r="V18" s="172">
        <f t="shared" si="11"/>
        <v>0</v>
      </c>
      <c r="W18" s="170">
        <f t="shared" si="11"/>
        <v>0</v>
      </c>
      <c r="X18" s="171">
        <f>SUM(X10:X17)</f>
        <v>0</v>
      </c>
      <c r="Y18" s="172">
        <f>SUM(Y10:Y17)</f>
        <v>0</v>
      </c>
      <c r="Z18" s="170">
        <f>SUM(Z10:Z17)</f>
        <v>0</v>
      </c>
      <c r="AA18" s="171">
        <f>SUM(AA10:AA17)</f>
        <v>0</v>
      </c>
      <c r="AB18" s="172">
        <f>SUM(AB10:AB17)</f>
        <v>0</v>
      </c>
    </row>
    <row r="19" spans="1:28" ht="15" customHeight="1" x14ac:dyDescent="0.2">
      <c r="A19" s="115"/>
      <c r="B19" s="129"/>
      <c r="C19" s="168"/>
      <c r="D19" s="166"/>
      <c r="E19" s="129"/>
      <c r="F19" s="168"/>
      <c r="G19" s="166"/>
      <c r="H19" s="129"/>
      <c r="I19" s="168"/>
      <c r="J19" s="166"/>
      <c r="K19" s="129"/>
      <c r="L19" s="168"/>
      <c r="M19" s="166"/>
      <c r="N19" s="129"/>
      <c r="O19" s="168"/>
      <c r="P19" s="166"/>
      <c r="Q19" s="129"/>
      <c r="R19" s="168"/>
      <c r="S19" s="166"/>
      <c r="T19" s="129"/>
      <c r="U19" s="168"/>
      <c r="V19" s="166"/>
      <c r="W19" s="129"/>
      <c r="X19" s="168"/>
      <c r="Y19" s="166"/>
      <c r="Z19" s="129"/>
      <c r="AA19" s="168"/>
      <c r="AB19" s="166"/>
    </row>
    <row r="20" spans="1:28" ht="15" customHeight="1" x14ac:dyDescent="0.2">
      <c r="A20" s="117" t="s">
        <v>14</v>
      </c>
      <c r="B20" s="129"/>
      <c r="C20" s="168"/>
      <c r="D20" s="358"/>
      <c r="E20" s="129"/>
      <c r="F20" s="168"/>
      <c r="G20" s="166"/>
      <c r="H20" s="129"/>
      <c r="I20" s="168"/>
      <c r="J20" s="358"/>
      <c r="K20" s="129"/>
      <c r="L20" s="168"/>
      <c r="M20" s="358"/>
      <c r="N20" s="129"/>
      <c r="O20" s="168"/>
      <c r="P20" s="166"/>
      <c r="Q20" s="129"/>
      <c r="R20" s="168"/>
      <c r="S20" s="358"/>
      <c r="T20" s="129"/>
      <c r="U20" s="168"/>
      <c r="V20" s="166"/>
      <c r="W20" s="129"/>
      <c r="X20" s="168"/>
      <c r="Y20" s="166"/>
      <c r="Z20" s="129"/>
      <c r="AA20" s="168">
        <f t="shared" ref="AA20:AA30" si="12">AB20-Z20</f>
        <v>0</v>
      </c>
      <c r="AB20" s="358"/>
    </row>
    <row r="21" spans="1:28" ht="15" customHeight="1" x14ac:dyDescent="0.2">
      <c r="A21" s="115" t="s">
        <v>74</v>
      </c>
      <c r="B21" s="164"/>
      <c r="C21" s="168">
        <f t="shared" ref="C21:C30" si="13">D21-B21</f>
        <v>0</v>
      </c>
      <c r="D21" s="358"/>
      <c r="E21" s="167"/>
      <c r="F21" s="168">
        <f t="shared" ref="F21:F30" si="14">G21-E21</f>
        <v>0</v>
      </c>
      <c r="G21" s="358"/>
      <c r="H21" s="167"/>
      <c r="I21" s="168">
        <f t="shared" ref="I21:I30" si="15">J21-H21</f>
        <v>0</v>
      </c>
      <c r="J21" s="358"/>
      <c r="K21" s="164"/>
      <c r="L21" s="168">
        <f t="shared" ref="L21:L30" si="16">M21-K21</f>
        <v>0</v>
      </c>
      <c r="M21" s="358"/>
      <c r="N21" s="164"/>
      <c r="O21" s="168">
        <f t="shared" ref="O21:O30" si="17">P21-N21</f>
        <v>0</v>
      </c>
      <c r="P21" s="358"/>
      <c r="Q21" s="164"/>
      <c r="R21" s="168">
        <f t="shared" ref="R21:R29" si="18">S21-Q21</f>
        <v>0</v>
      </c>
      <c r="S21" s="358"/>
      <c r="T21" s="164"/>
      <c r="U21" s="168">
        <f t="shared" ref="U21:U30" si="19">V21-T21</f>
        <v>0</v>
      </c>
      <c r="V21" s="358"/>
      <c r="W21" s="129">
        <f t="shared" ref="W21:W30" si="20">+B21+E21+H21+K21+N21+Q21+T21</f>
        <v>0</v>
      </c>
      <c r="X21" s="168">
        <f t="shared" ref="X21:X30" si="21">+C21+F21+I21+L21+O21+R21+U21</f>
        <v>0</v>
      </c>
      <c r="Y21" s="166">
        <f t="shared" ref="Y21:Y30" si="22">+D21+G21+J21+M21+P21+S21+V21</f>
        <v>0</v>
      </c>
      <c r="Z21" s="164"/>
      <c r="AA21" s="168">
        <f t="shared" si="12"/>
        <v>0</v>
      </c>
      <c r="AB21" s="358"/>
    </row>
    <row r="22" spans="1:28" ht="15" customHeight="1" x14ac:dyDescent="0.2">
      <c r="A22" s="115" t="s">
        <v>75</v>
      </c>
      <c r="B22" s="164"/>
      <c r="C22" s="168">
        <f t="shared" si="13"/>
        <v>0</v>
      </c>
      <c r="D22" s="358"/>
      <c r="E22" s="167"/>
      <c r="F22" s="168">
        <f t="shared" si="14"/>
        <v>0</v>
      </c>
      <c r="G22" s="358"/>
      <c r="H22" s="167"/>
      <c r="I22" s="168">
        <f t="shared" si="15"/>
        <v>0</v>
      </c>
      <c r="J22" s="358"/>
      <c r="K22" s="164"/>
      <c r="L22" s="168">
        <f t="shared" si="16"/>
        <v>0</v>
      </c>
      <c r="M22" s="358"/>
      <c r="N22" s="164"/>
      <c r="O22" s="168">
        <f t="shared" si="17"/>
        <v>0</v>
      </c>
      <c r="P22" s="358"/>
      <c r="Q22" s="164"/>
      <c r="R22" s="168">
        <f t="shared" si="18"/>
        <v>0</v>
      </c>
      <c r="S22" s="358"/>
      <c r="T22" s="164"/>
      <c r="U22" s="168">
        <f t="shared" si="19"/>
        <v>0</v>
      </c>
      <c r="V22" s="358"/>
      <c r="W22" s="129">
        <f t="shared" si="20"/>
        <v>0</v>
      </c>
      <c r="X22" s="168">
        <f t="shared" si="21"/>
        <v>0</v>
      </c>
      <c r="Y22" s="166">
        <f t="shared" si="22"/>
        <v>0</v>
      </c>
      <c r="Z22" s="164"/>
      <c r="AA22" s="168">
        <f t="shared" si="12"/>
        <v>0</v>
      </c>
      <c r="AB22" s="358"/>
    </row>
    <row r="23" spans="1:28" ht="15" customHeight="1" x14ac:dyDescent="0.2">
      <c r="A23" s="115" t="s">
        <v>76</v>
      </c>
      <c r="B23" s="164"/>
      <c r="C23" s="168">
        <f t="shared" si="13"/>
        <v>0</v>
      </c>
      <c r="D23" s="358"/>
      <c r="E23" s="167"/>
      <c r="F23" s="168">
        <f t="shared" si="14"/>
        <v>0</v>
      </c>
      <c r="G23" s="358"/>
      <c r="H23" s="167"/>
      <c r="I23" s="168">
        <f t="shared" si="15"/>
        <v>0</v>
      </c>
      <c r="J23" s="358"/>
      <c r="K23" s="164"/>
      <c r="L23" s="168">
        <f t="shared" si="16"/>
        <v>0</v>
      </c>
      <c r="M23" s="358"/>
      <c r="N23" s="164"/>
      <c r="O23" s="168">
        <f t="shared" si="17"/>
        <v>0</v>
      </c>
      <c r="P23" s="358"/>
      <c r="Q23" s="164"/>
      <c r="R23" s="168">
        <f t="shared" si="18"/>
        <v>0</v>
      </c>
      <c r="S23" s="358"/>
      <c r="T23" s="164"/>
      <c r="U23" s="168">
        <f t="shared" si="19"/>
        <v>0</v>
      </c>
      <c r="V23" s="358"/>
      <c r="W23" s="129">
        <f t="shared" si="20"/>
        <v>0</v>
      </c>
      <c r="X23" s="168">
        <f t="shared" si="21"/>
        <v>0</v>
      </c>
      <c r="Y23" s="166">
        <f t="shared" si="22"/>
        <v>0</v>
      </c>
      <c r="Z23" s="164"/>
      <c r="AA23" s="168">
        <f t="shared" si="12"/>
        <v>0</v>
      </c>
      <c r="AB23" s="358"/>
    </row>
    <row r="24" spans="1:28" ht="15" customHeight="1" x14ac:dyDescent="0.2">
      <c r="A24" s="115" t="s">
        <v>15</v>
      </c>
      <c r="B24" s="164"/>
      <c r="C24" s="168">
        <f t="shared" si="13"/>
        <v>0</v>
      </c>
      <c r="D24" s="358"/>
      <c r="E24" s="167"/>
      <c r="F24" s="168">
        <f t="shared" si="14"/>
        <v>0</v>
      </c>
      <c r="G24" s="358"/>
      <c r="H24" s="167"/>
      <c r="I24" s="168">
        <f t="shared" si="15"/>
        <v>0</v>
      </c>
      <c r="J24" s="358"/>
      <c r="K24" s="164"/>
      <c r="L24" s="168">
        <f t="shared" si="16"/>
        <v>0</v>
      </c>
      <c r="M24" s="358"/>
      <c r="N24" s="164"/>
      <c r="O24" s="168">
        <f t="shared" si="17"/>
        <v>0</v>
      </c>
      <c r="P24" s="358"/>
      <c r="Q24" s="164"/>
      <c r="R24" s="168">
        <f t="shared" si="18"/>
        <v>0</v>
      </c>
      <c r="S24" s="358"/>
      <c r="T24" s="164"/>
      <c r="U24" s="168">
        <f t="shared" si="19"/>
        <v>0</v>
      </c>
      <c r="V24" s="358"/>
      <c r="W24" s="129">
        <f t="shared" si="20"/>
        <v>0</v>
      </c>
      <c r="X24" s="168">
        <f t="shared" si="21"/>
        <v>0</v>
      </c>
      <c r="Y24" s="166">
        <f t="shared" si="22"/>
        <v>0</v>
      </c>
      <c r="Z24" s="164"/>
      <c r="AA24" s="168">
        <f t="shared" si="12"/>
        <v>0</v>
      </c>
      <c r="AB24" s="358"/>
    </row>
    <row r="25" spans="1:28" ht="15" customHeight="1" x14ac:dyDescent="0.2">
      <c r="A25" s="115" t="s">
        <v>16</v>
      </c>
      <c r="B25" s="164"/>
      <c r="C25" s="168">
        <f t="shared" si="13"/>
        <v>0</v>
      </c>
      <c r="D25" s="358"/>
      <c r="E25" s="167"/>
      <c r="F25" s="168">
        <f t="shared" si="14"/>
        <v>0</v>
      </c>
      <c r="G25" s="358"/>
      <c r="H25" s="167"/>
      <c r="I25" s="168">
        <f t="shared" si="15"/>
        <v>0</v>
      </c>
      <c r="J25" s="358"/>
      <c r="K25" s="164"/>
      <c r="L25" s="168">
        <f t="shared" si="16"/>
        <v>0</v>
      </c>
      <c r="M25" s="358"/>
      <c r="N25" s="164"/>
      <c r="O25" s="168">
        <f t="shared" si="17"/>
        <v>0</v>
      </c>
      <c r="P25" s="358"/>
      <c r="Q25" s="164"/>
      <c r="R25" s="168">
        <f t="shared" si="18"/>
        <v>0</v>
      </c>
      <c r="S25" s="358"/>
      <c r="T25" s="164"/>
      <c r="U25" s="168">
        <f t="shared" si="19"/>
        <v>0</v>
      </c>
      <c r="V25" s="358"/>
      <c r="W25" s="129">
        <f t="shared" si="20"/>
        <v>0</v>
      </c>
      <c r="X25" s="168">
        <f t="shared" si="21"/>
        <v>0</v>
      </c>
      <c r="Y25" s="166">
        <f t="shared" si="22"/>
        <v>0</v>
      </c>
      <c r="Z25" s="164"/>
      <c r="AA25" s="168">
        <f t="shared" si="12"/>
        <v>0</v>
      </c>
      <c r="AB25" s="358"/>
    </row>
    <row r="26" spans="1:28" ht="15" customHeight="1" x14ac:dyDescent="0.2">
      <c r="A26" s="115" t="s">
        <v>17</v>
      </c>
      <c r="B26" s="164"/>
      <c r="C26" s="168">
        <f t="shared" si="13"/>
        <v>0</v>
      </c>
      <c r="D26" s="358"/>
      <c r="E26" s="167"/>
      <c r="F26" s="168">
        <f t="shared" si="14"/>
        <v>0</v>
      </c>
      <c r="G26" s="358"/>
      <c r="H26" s="167"/>
      <c r="I26" s="168">
        <f t="shared" si="15"/>
        <v>0</v>
      </c>
      <c r="J26" s="358"/>
      <c r="K26" s="164"/>
      <c r="L26" s="168">
        <f t="shared" si="16"/>
        <v>0</v>
      </c>
      <c r="M26" s="358"/>
      <c r="N26" s="164"/>
      <c r="O26" s="168">
        <f t="shared" si="17"/>
        <v>0</v>
      </c>
      <c r="P26" s="358"/>
      <c r="Q26" s="164"/>
      <c r="R26" s="168">
        <f t="shared" si="18"/>
        <v>0</v>
      </c>
      <c r="S26" s="358"/>
      <c r="T26" s="164"/>
      <c r="U26" s="168">
        <f t="shared" si="19"/>
        <v>0</v>
      </c>
      <c r="V26" s="358"/>
      <c r="W26" s="129">
        <f t="shared" si="20"/>
        <v>0</v>
      </c>
      <c r="X26" s="168">
        <f t="shared" si="21"/>
        <v>0</v>
      </c>
      <c r="Y26" s="166">
        <f t="shared" si="22"/>
        <v>0</v>
      </c>
      <c r="Z26" s="164"/>
      <c r="AA26" s="168">
        <f t="shared" si="12"/>
        <v>0</v>
      </c>
      <c r="AB26" s="358"/>
    </row>
    <row r="27" spans="1:28" ht="15" customHeight="1" x14ac:dyDescent="0.2">
      <c r="A27" s="115" t="s">
        <v>18</v>
      </c>
      <c r="B27" s="164"/>
      <c r="C27" s="168">
        <f t="shared" si="13"/>
        <v>0</v>
      </c>
      <c r="D27" s="358"/>
      <c r="E27" s="167"/>
      <c r="F27" s="168">
        <f t="shared" si="14"/>
        <v>0</v>
      </c>
      <c r="G27" s="358"/>
      <c r="H27" s="167"/>
      <c r="I27" s="168">
        <f t="shared" si="15"/>
        <v>0</v>
      </c>
      <c r="J27" s="358"/>
      <c r="K27" s="167"/>
      <c r="L27" s="168">
        <f t="shared" si="16"/>
        <v>0</v>
      </c>
      <c r="M27" s="358"/>
      <c r="N27" s="164"/>
      <c r="O27" s="168">
        <f t="shared" si="17"/>
        <v>0</v>
      </c>
      <c r="P27" s="358"/>
      <c r="Q27" s="164"/>
      <c r="R27" s="168">
        <f t="shared" si="18"/>
        <v>0</v>
      </c>
      <c r="S27" s="358"/>
      <c r="T27" s="164"/>
      <c r="U27" s="168">
        <f t="shared" si="19"/>
        <v>0</v>
      </c>
      <c r="V27" s="358"/>
      <c r="W27" s="129">
        <f t="shared" si="20"/>
        <v>0</v>
      </c>
      <c r="X27" s="168">
        <f t="shared" si="21"/>
        <v>0</v>
      </c>
      <c r="Y27" s="166">
        <f t="shared" si="22"/>
        <v>0</v>
      </c>
      <c r="Z27" s="167"/>
      <c r="AA27" s="168">
        <f t="shared" si="12"/>
        <v>0</v>
      </c>
      <c r="AB27" s="358"/>
    </row>
    <row r="28" spans="1:28" ht="15" customHeight="1" x14ac:dyDescent="0.2">
      <c r="A28" s="115" t="s">
        <v>19</v>
      </c>
      <c r="B28" s="164"/>
      <c r="C28" s="168">
        <f t="shared" si="13"/>
        <v>0</v>
      </c>
      <c r="D28" s="358"/>
      <c r="E28" s="167"/>
      <c r="F28" s="168">
        <f t="shared" si="14"/>
        <v>0</v>
      </c>
      <c r="G28" s="358"/>
      <c r="H28" s="167"/>
      <c r="I28" s="168">
        <f t="shared" si="15"/>
        <v>0</v>
      </c>
      <c r="J28" s="358"/>
      <c r="K28" s="167"/>
      <c r="L28" s="168">
        <f t="shared" si="16"/>
        <v>0</v>
      </c>
      <c r="M28" s="358"/>
      <c r="N28" s="167"/>
      <c r="O28" s="168">
        <f t="shared" si="17"/>
        <v>0</v>
      </c>
      <c r="P28" s="358"/>
      <c r="Q28" s="164"/>
      <c r="R28" s="168">
        <f t="shared" si="18"/>
        <v>0</v>
      </c>
      <c r="S28" s="358"/>
      <c r="T28" s="167"/>
      <c r="U28" s="168">
        <f t="shared" si="19"/>
        <v>0</v>
      </c>
      <c r="V28" s="358"/>
      <c r="W28" s="129">
        <f t="shared" si="20"/>
        <v>0</v>
      </c>
      <c r="X28" s="168">
        <f t="shared" si="21"/>
        <v>0</v>
      </c>
      <c r="Y28" s="166">
        <f t="shared" si="22"/>
        <v>0</v>
      </c>
      <c r="Z28" s="167"/>
      <c r="AA28" s="168">
        <f t="shared" si="12"/>
        <v>0</v>
      </c>
      <c r="AB28" s="358"/>
    </row>
    <row r="29" spans="1:28" ht="15" customHeight="1" x14ac:dyDescent="0.2">
      <c r="A29" s="115" t="s">
        <v>77</v>
      </c>
      <c r="B29" s="164"/>
      <c r="C29" s="168">
        <f t="shared" si="13"/>
        <v>0</v>
      </c>
      <c r="D29" s="358"/>
      <c r="E29" s="167"/>
      <c r="F29" s="168">
        <f t="shared" si="14"/>
        <v>0</v>
      </c>
      <c r="G29" s="358"/>
      <c r="H29" s="167"/>
      <c r="I29" s="168">
        <f t="shared" si="15"/>
        <v>0</v>
      </c>
      <c r="J29" s="358"/>
      <c r="K29" s="167"/>
      <c r="L29" s="168">
        <f t="shared" si="16"/>
        <v>0</v>
      </c>
      <c r="M29" s="358"/>
      <c r="N29" s="167"/>
      <c r="O29" s="168">
        <f t="shared" si="17"/>
        <v>0</v>
      </c>
      <c r="P29" s="358"/>
      <c r="Q29" s="167"/>
      <c r="R29" s="168">
        <f t="shared" si="18"/>
        <v>0</v>
      </c>
      <c r="S29" s="358"/>
      <c r="T29" s="167"/>
      <c r="U29" s="168">
        <f t="shared" si="19"/>
        <v>0</v>
      </c>
      <c r="V29" s="358"/>
      <c r="W29" s="129">
        <f t="shared" si="20"/>
        <v>0</v>
      </c>
      <c r="X29" s="168">
        <f t="shared" si="21"/>
        <v>0</v>
      </c>
      <c r="Y29" s="166">
        <f t="shared" si="22"/>
        <v>0</v>
      </c>
      <c r="Z29" s="167"/>
      <c r="AA29" s="168">
        <f t="shared" si="12"/>
        <v>0</v>
      </c>
      <c r="AB29" s="358"/>
    </row>
    <row r="30" spans="1:28" ht="15" customHeight="1" x14ac:dyDescent="0.2">
      <c r="A30" s="115" t="s">
        <v>78</v>
      </c>
      <c r="B30" s="167"/>
      <c r="C30" s="168">
        <f t="shared" si="13"/>
        <v>0</v>
      </c>
      <c r="D30" s="358"/>
      <c r="E30" s="167"/>
      <c r="F30" s="168">
        <f t="shared" si="14"/>
        <v>0</v>
      </c>
      <c r="G30" s="358"/>
      <c r="H30" s="167"/>
      <c r="I30" s="168">
        <f t="shared" si="15"/>
        <v>0</v>
      </c>
      <c r="J30" s="358"/>
      <c r="K30" s="167"/>
      <c r="L30" s="168">
        <f t="shared" si="16"/>
        <v>0</v>
      </c>
      <c r="M30" s="358"/>
      <c r="N30" s="167"/>
      <c r="O30" s="168">
        <f t="shared" si="17"/>
        <v>0</v>
      </c>
      <c r="P30" s="358"/>
      <c r="Q30" s="167"/>
      <c r="R30" s="168"/>
      <c r="S30" s="358"/>
      <c r="T30" s="167"/>
      <c r="U30" s="168">
        <f t="shared" si="19"/>
        <v>0</v>
      </c>
      <c r="V30" s="358"/>
      <c r="W30" s="129">
        <f t="shared" si="20"/>
        <v>0</v>
      </c>
      <c r="X30" s="168">
        <f t="shared" si="21"/>
        <v>0</v>
      </c>
      <c r="Y30" s="166">
        <f t="shared" si="22"/>
        <v>0</v>
      </c>
      <c r="Z30" s="167"/>
      <c r="AA30" s="168">
        <f t="shared" si="12"/>
        <v>0</v>
      </c>
      <c r="AB30" s="358"/>
    </row>
    <row r="31" spans="1:28" ht="15" customHeight="1" thickBot="1" x14ac:dyDescent="0.25">
      <c r="A31" s="169" t="s">
        <v>20</v>
      </c>
      <c r="B31" s="170">
        <f t="shared" ref="B31:AB31" si="23">SUM(B21:B30)</f>
        <v>0</v>
      </c>
      <c r="C31" s="171">
        <f t="shared" si="23"/>
        <v>0</v>
      </c>
      <c r="D31" s="172">
        <f t="shared" si="23"/>
        <v>0</v>
      </c>
      <c r="E31" s="170">
        <f t="shared" si="23"/>
        <v>0</v>
      </c>
      <c r="F31" s="171">
        <f>SUM(F21:F30)</f>
        <v>0</v>
      </c>
      <c r="G31" s="172">
        <f>SUM(G21:G30)</f>
        <v>0</v>
      </c>
      <c r="H31" s="170">
        <f t="shared" si="23"/>
        <v>0</v>
      </c>
      <c r="I31" s="171">
        <f t="shared" si="23"/>
        <v>0</v>
      </c>
      <c r="J31" s="172">
        <f t="shared" si="23"/>
        <v>0</v>
      </c>
      <c r="K31" s="170">
        <f t="shared" si="23"/>
        <v>0</v>
      </c>
      <c r="L31" s="171">
        <f t="shared" si="23"/>
        <v>0</v>
      </c>
      <c r="M31" s="172">
        <f t="shared" si="23"/>
        <v>0</v>
      </c>
      <c r="N31" s="170">
        <f t="shared" si="23"/>
        <v>0</v>
      </c>
      <c r="O31" s="171">
        <f t="shared" si="23"/>
        <v>0</v>
      </c>
      <c r="P31" s="172">
        <f t="shared" si="23"/>
        <v>0</v>
      </c>
      <c r="Q31" s="170">
        <f t="shared" si="23"/>
        <v>0</v>
      </c>
      <c r="R31" s="171">
        <f t="shared" si="23"/>
        <v>0</v>
      </c>
      <c r="S31" s="172">
        <f t="shared" si="23"/>
        <v>0</v>
      </c>
      <c r="T31" s="170">
        <f t="shared" si="23"/>
        <v>0</v>
      </c>
      <c r="U31" s="171">
        <f t="shared" si="23"/>
        <v>0</v>
      </c>
      <c r="V31" s="172">
        <f t="shared" si="23"/>
        <v>0</v>
      </c>
      <c r="W31" s="170">
        <f t="shared" si="23"/>
        <v>0</v>
      </c>
      <c r="X31" s="171">
        <f t="shared" si="23"/>
        <v>0</v>
      </c>
      <c r="Y31" s="172">
        <f t="shared" si="23"/>
        <v>0</v>
      </c>
      <c r="Z31" s="170">
        <f t="shared" si="23"/>
        <v>0</v>
      </c>
      <c r="AA31" s="171">
        <f t="shared" si="23"/>
        <v>0</v>
      </c>
      <c r="AB31" s="172">
        <f t="shared" si="23"/>
        <v>0</v>
      </c>
    </row>
    <row r="32" spans="1:28" ht="15" customHeight="1" x14ac:dyDescent="0.2">
      <c r="A32" s="115"/>
      <c r="B32" s="129"/>
      <c r="C32" s="168"/>
      <c r="D32" s="166"/>
      <c r="E32" s="129"/>
      <c r="F32" s="168"/>
      <c r="G32" s="166"/>
      <c r="H32" s="129"/>
      <c r="I32" s="168"/>
      <c r="J32" s="166"/>
      <c r="K32" s="129"/>
      <c r="L32" s="168"/>
      <c r="M32" s="166"/>
      <c r="N32" s="129"/>
      <c r="O32" s="168"/>
      <c r="P32" s="166"/>
      <c r="Q32" s="129"/>
      <c r="R32" s="168"/>
      <c r="S32" s="166"/>
      <c r="T32" s="129"/>
      <c r="U32" s="168"/>
      <c r="V32" s="166"/>
      <c r="W32" s="129"/>
      <c r="X32" s="168"/>
      <c r="Y32" s="166"/>
      <c r="Z32" s="129"/>
      <c r="AA32" s="168"/>
      <c r="AB32" s="166"/>
    </row>
    <row r="33" spans="1:28" ht="15" customHeight="1" thickBot="1" x14ac:dyDescent="0.25">
      <c r="A33" s="169" t="s">
        <v>79</v>
      </c>
      <c r="B33" s="170">
        <f t="shared" ref="B33:AB33" si="24">SUM(B31,B18)</f>
        <v>0</v>
      </c>
      <c r="C33" s="171">
        <f t="shared" si="24"/>
        <v>0</v>
      </c>
      <c r="D33" s="172">
        <f t="shared" si="24"/>
        <v>0</v>
      </c>
      <c r="E33" s="170">
        <f t="shared" si="24"/>
        <v>0</v>
      </c>
      <c r="F33" s="171">
        <f t="shared" si="24"/>
        <v>0</v>
      </c>
      <c r="G33" s="172">
        <f>SUM(G31,G18)</f>
        <v>0</v>
      </c>
      <c r="H33" s="170">
        <f t="shared" si="24"/>
        <v>0</v>
      </c>
      <c r="I33" s="171">
        <f t="shared" si="24"/>
        <v>0</v>
      </c>
      <c r="J33" s="172">
        <f t="shared" si="24"/>
        <v>0</v>
      </c>
      <c r="K33" s="170">
        <f t="shared" si="24"/>
        <v>0</v>
      </c>
      <c r="L33" s="171">
        <f t="shared" si="24"/>
        <v>0</v>
      </c>
      <c r="M33" s="172">
        <f t="shared" si="24"/>
        <v>0</v>
      </c>
      <c r="N33" s="170">
        <f t="shared" si="24"/>
        <v>0</v>
      </c>
      <c r="O33" s="171">
        <f t="shared" si="24"/>
        <v>0</v>
      </c>
      <c r="P33" s="172">
        <f t="shared" si="24"/>
        <v>0</v>
      </c>
      <c r="Q33" s="170">
        <f t="shared" si="24"/>
        <v>0</v>
      </c>
      <c r="R33" s="171">
        <f t="shared" si="24"/>
        <v>0</v>
      </c>
      <c r="S33" s="172">
        <f t="shared" si="24"/>
        <v>0</v>
      </c>
      <c r="T33" s="170">
        <f t="shared" si="24"/>
        <v>0</v>
      </c>
      <c r="U33" s="171">
        <f t="shared" si="24"/>
        <v>0</v>
      </c>
      <c r="V33" s="172">
        <f t="shared" si="24"/>
        <v>0</v>
      </c>
      <c r="W33" s="170">
        <f t="shared" si="24"/>
        <v>0</v>
      </c>
      <c r="X33" s="171">
        <f t="shared" si="24"/>
        <v>0</v>
      </c>
      <c r="Y33" s="172">
        <f t="shared" si="24"/>
        <v>0</v>
      </c>
      <c r="Z33" s="170">
        <f t="shared" si="24"/>
        <v>0</v>
      </c>
      <c r="AA33" s="171">
        <f t="shared" si="24"/>
        <v>0</v>
      </c>
      <c r="AB33" s="172">
        <f t="shared" si="24"/>
        <v>0</v>
      </c>
    </row>
    <row r="34" spans="1:28" ht="15" customHeight="1" x14ac:dyDescent="0.2">
      <c r="A34" s="115"/>
      <c r="B34" s="173"/>
      <c r="C34" s="174"/>
      <c r="D34" s="175"/>
      <c r="E34" s="173"/>
      <c r="F34" s="174"/>
      <c r="G34" s="175"/>
      <c r="H34" s="173"/>
      <c r="I34" s="174"/>
      <c r="J34" s="175"/>
      <c r="K34" s="173"/>
      <c r="L34" s="174"/>
      <c r="M34" s="175"/>
      <c r="N34" s="173"/>
      <c r="O34" s="174"/>
      <c r="P34" s="175"/>
      <c r="Q34" s="176"/>
      <c r="R34" s="174"/>
      <c r="S34" s="175"/>
      <c r="T34" s="176"/>
      <c r="U34" s="174"/>
      <c r="V34" s="175"/>
      <c r="W34" s="173"/>
      <c r="X34" s="174"/>
      <c r="Y34" s="175"/>
      <c r="Z34" s="176"/>
      <c r="AA34" s="174"/>
      <c r="AB34" s="175"/>
    </row>
    <row r="35" spans="1:28" ht="15" customHeight="1" x14ac:dyDescent="0.2">
      <c r="A35" s="115" t="s">
        <v>301</v>
      </c>
      <c r="B35" s="173"/>
      <c r="C35" s="174"/>
      <c r="D35" s="359"/>
      <c r="E35" s="173"/>
      <c r="F35" s="174"/>
      <c r="G35" s="175"/>
      <c r="H35" s="173"/>
      <c r="I35" s="174"/>
      <c r="J35" s="359"/>
      <c r="K35" s="173"/>
      <c r="L35" s="174"/>
      <c r="M35" s="175"/>
      <c r="N35" s="173"/>
      <c r="O35" s="174"/>
      <c r="P35" s="175"/>
      <c r="Q35" s="177"/>
      <c r="R35" s="174"/>
      <c r="S35" s="175"/>
      <c r="T35" s="177"/>
      <c r="U35" s="174"/>
      <c r="V35" s="175"/>
      <c r="W35" s="173"/>
      <c r="X35" s="174"/>
      <c r="Y35" s="175"/>
      <c r="Z35" s="177"/>
      <c r="AA35" s="174">
        <f t="shared" ref="AA35:AA55" si="25">AB35-Z35</f>
        <v>0</v>
      </c>
      <c r="AB35" s="359"/>
    </row>
    <row r="36" spans="1:28" ht="15" customHeight="1" x14ac:dyDescent="0.2">
      <c r="A36" s="115" t="s">
        <v>302</v>
      </c>
      <c r="B36" s="177"/>
      <c r="C36" s="178"/>
      <c r="D36" s="360"/>
      <c r="E36" s="177"/>
      <c r="F36" s="178"/>
      <c r="G36" s="360"/>
      <c r="H36" s="177"/>
      <c r="I36" s="178"/>
      <c r="J36" s="360"/>
      <c r="K36" s="177"/>
      <c r="L36" s="178"/>
      <c r="M36" s="360"/>
      <c r="N36" s="177"/>
      <c r="O36" s="178"/>
      <c r="P36" s="179"/>
      <c r="Q36" s="129"/>
      <c r="R36" s="178"/>
      <c r="S36" s="179"/>
      <c r="T36" s="129"/>
      <c r="U36" s="178"/>
      <c r="V36" s="360"/>
      <c r="W36" s="177"/>
      <c r="X36" s="178"/>
      <c r="Y36" s="179"/>
      <c r="Z36" s="129"/>
      <c r="AA36" s="178">
        <f t="shared" si="25"/>
        <v>0</v>
      </c>
      <c r="AB36" s="360"/>
    </row>
    <row r="37" spans="1:28" ht="15" customHeight="1" x14ac:dyDescent="0.2">
      <c r="A37" s="115" t="s">
        <v>21</v>
      </c>
      <c r="B37" s="164"/>
      <c r="C37" s="168">
        <f t="shared" ref="C37:C55" si="26">D37-B37</f>
        <v>0</v>
      </c>
      <c r="D37" s="358"/>
      <c r="E37" s="167"/>
      <c r="F37" s="168">
        <f t="shared" ref="F37:F55" si="27">G37-E37</f>
        <v>0</v>
      </c>
      <c r="G37" s="358"/>
      <c r="H37" s="167"/>
      <c r="I37" s="168">
        <f t="shared" ref="I37:I55" si="28">J37-H37</f>
        <v>0</v>
      </c>
      <c r="J37" s="358"/>
      <c r="K37" s="164"/>
      <c r="L37" s="168">
        <f t="shared" ref="L37:L55" si="29">M37-K37</f>
        <v>0</v>
      </c>
      <c r="M37" s="358"/>
      <c r="N37" s="164"/>
      <c r="O37" s="168">
        <f t="shared" ref="O37:O55" si="30">P37-N37</f>
        <v>0</v>
      </c>
      <c r="P37" s="358"/>
      <c r="Q37" s="164"/>
      <c r="R37" s="168">
        <f t="shared" ref="R37:R55" si="31">S37-Q37</f>
        <v>0</v>
      </c>
      <c r="S37" s="358"/>
      <c r="T37" s="164"/>
      <c r="U37" s="168">
        <f t="shared" ref="U37:U55" si="32">V37-T37</f>
        <v>0</v>
      </c>
      <c r="V37" s="358"/>
      <c r="W37" s="129">
        <f t="shared" ref="W37:W55" si="33">+B37+E37+H37+K37+N37+Q37+T37</f>
        <v>0</v>
      </c>
      <c r="X37" s="168">
        <f t="shared" ref="X37:X55" si="34">+C37+F37+I37+L37+O37+R37+U37</f>
        <v>0</v>
      </c>
      <c r="Y37" s="166">
        <f t="shared" ref="Y37:Y54" si="35">+D37+G37+J37+M37+P37+S37+V37</f>
        <v>0</v>
      </c>
      <c r="Z37" s="164"/>
      <c r="AA37" s="168">
        <f t="shared" si="25"/>
        <v>0</v>
      </c>
      <c r="AB37" s="358"/>
    </row>
    <row r="38" spans="1:28" ht="15" customHeight="1" x14ac:dyDescent="0.2">
      <c r="A38" s="115" t="s">
        <v>22</v>
      </c>
      <c r="B38" s="164"/>
      <c r="C38" s="168">
        <f t="shared" si="26"/>
        <v>0</v>
      </c>
      <c r="D38" s="358"/>
      <c r="E38" s="167"/>
      <c r="F38" s="168">
        <f t="shared" si="27"/>
        <v>0</v>
      </c>
      <c r="G38" s="358"/>
      <c r="H38" s="167"/>
      <c r="I38" s="168">
        <f t="shared" si="28"/>
        <v>0</v>
      </c>
      <c r="J38" s="358"/>
      <c r="K38" s="164"/>
      <c r="L38" s="168">
        <f t="shared" si="29"/>
        <v>0</v>
      </c>
      <c r="M38" s="358"/>
      <c r="N38" s="164"/>
      <c r="O38" s="168">
        <f t="shared" si="30"/>
        <v>0</v>
      </c>
      <c r="P38" s="358"/>
      <c r="Q38" s="164"/>
      <c r="R38" s="168">
        <f t="shared" si="31"/>
        <v>0</v>
      </c>
      <c r="S38" s="358"/>
      <c r="T38" s="164"/>
      <c r="U38" s="168">
        <f t="shared" si="32"/>
        <v>0</v>
      </c>
      <c r="V38" s="358"/>
      <c r="W38" s="129">
        <f t="shared" si="33"/>
        <v>0</v>
      </c>
      <c r="X38" s="168">
        <f t="shared" si="34"/>
        <v>0</v>
      </c>
      <c r="Y38" s="166">
        <f t="shared" si="35"/>
        <v>0</v>
      </c>
      <c r="Z38" s="164"/>
      <c r="AA38" s="168">
        <f t="shared" si="25"/>
        <v>0</v>
      </c>
      <c r="AB38" s="358"/>
    </row>
    <row r="39" spans="1:28" ht="15" customHeight="1" x14ac:dyDescent="0.2">
      <c r="A39" s="115" t="s">
        <v>23</v>
      </c>
      <c r="B39" s="164"/>
      <c r="C39" s="168">
        <f t="shared" si="26"/>
        <v>0</v>
      </c>
      <c r="D39" s="358"/>
      <c r="E39" s="167"/>
      <c r="F39" s="168">
        <f t="shared" si="27"/>
        <v>0</v>
      </c>
      <c r="G39" s="358"/>
      <c r="H39" s="167"/>
      <c r="I39" s="168">
        <f t="shared" si="28"/>
        <v>0</v>
      </c>
      <c r="J39" s="358"/>
      <c r="K39" s="164"/>
      <c r="L39" s="168">
        <f t="shared" si="29"/>
        <v>0</v>
      </c>
      <c r="M39" s="358"/>
      <c r="N39" s="164"/>
      <c r="O39" s="168">
        <f t="shared" si="30"/>
        <v>0</v>
      </c>
      <c r="P39" s="358"/>
      <c r="Q39" s="164"/>
      <c r="R39" s="168">
        <f t="shared" si="31"/>
        <v>0</v>
      </c>
      <c r="S39" s="358"/>
      <c r="T39" s="164"/>
      <c r="U39" s="168">
        <f t="shared" si="32"/>
        <v>0</v>
      </c>
      <c r="V39" s="358"/>
      <c r="W39" s="129">
        <f t="shared" si="33"/>
        <v>0</v>
      </c>
      <c r="X39" s="168">
        <f t="shared" si="34"/>
        <v>0</v>
      </c>
      <c r="Y39" s="166">
        <f t="shared" si="35"/>
        <v>0</v>
      </c>
      <c r="Z39" s="164"/>
      <c r="AA39" s="168">
        <f t="shared" si="25"/>
        <v>0</v>
      </c>
      <c r="AB39" s="358"/>
    </row>
    <row r="40" spans="1:28" ht="15" customHeight="1" x14ac:dyDescent="0.2">
      <c r="A40" s="115" t="s">
        <v>24</v>
      </c>
      <c r="B40" s="164"/>
      <c r="C40" s="168">
        <f t="shared" si="26"/>
        <v>0</v>
      </c>
      <c r="D40" s="358"/>
      <c r="E40" s="167"/>
      <c r="F40" s="168">
        <f t="shared" si="27"/>
        <v>0</v>
      </c>
      <c r="G40" s="358"/>
      <c r="H40" s="167"/>
      <c r="I40" s="168">
        <f t="shared" si="28"/>
        <v>0</v>
      </c>
      <c r="J40" s="358"/>
      <c r="K40" s="164"/>
      <c r="L40" s="168">
        <f t="shared" si="29"/>
        <v>0</v>
      </c>
      <c r="M40" s="358"/>
      <c r="N40" s="164"/>
      <c r="O40" s="168">
        <f t="shared" si="30"/>
        <v>0</v>
      </c>
      <c r="P40" s="358"/>
      <c r="Q40" s="164"/>
      <c r="R40" s="168">
        <f t="shared" si="31"/>
        <v>0</v>
      </c>
      <c r="S40" s="358"/>
      <c r="T40" s="164"/>
      <c r="U40" s="168">
        <f t="shared" si="32"/>
        <v>0</v>
      </c>
      <c r="V40" s="358"/>
      <c r="W40" s="129">
        <f t="shared" si="33"/>
        <v>0</v>
      </c>
      <c r="X40" s="168">
        <f t="shared" si="34"/>
        <v>0</v>
      </c>
      <c r="Y40" s="166">
        <f t="shared" si="35"/>
        <v>0</v>
      </c>
      <c r="Z40" s="164"/>
      <c r="AA40" s="168">
        <f t="shared" si="25"/>
        <v>0</v>
      </c>
      <c r="AB40" s="358"/>
    </row>
    <row r="41" spans="1:28" ht="15" customHeight="1" x14ac:dyDescent="0.2">
      <c r="A41" s="115" t="s">
        <v>25</v>
      </c>
      <c r="B41" s="164"/>
      <c r="C41" s="168">
        <f t="shared" si="26"/>
        <v>0</v>
      </c>
      <c r="D41" s="358"/>
      <c r="E41" s="167"/>
      <c r="F41" s="168">
        <f t="shared" si="27"/>
        <v>0</v>
      </c>
      <c r="G41" s="358"/>
      <c r="H41" s="167"/>
      <c r="I41" s="168">
        <f t="shared" si="28"/>
        <v>0</v>
      </c>
      <c r="J41" s="358"/>
      <c r="K41" s="164"/>
      <c r="L41" s="168">
        <f t="shared" si="29"/>
        <v>0</v>
      </c>
      <c r="M41" s="358"/>
      <c r="N41" s="164"/>
      <c r="O41" s="168">
        <f t="shared" si="30"/>
        <v>0</v>
      </c>
      <c r="P41" s="358"/>
      <c r="Q41" s="164"/>
      <c r="R41" s="168">
        <f t="shared" si="31"/>
        <v>0</v>
      </c>
      <c r="S41" s="358"/>
      <c r="T41" s="164"/>
      <c r="U41" s="168">
        <f t="shared" si="32"/>
        <v>0</v>
      </c>
      <c r="V41" s="358"/>
      <c r="W41" s="129">
        <f t="shared" si="33"/>
        <v>0</v>
      </c>
      <c r="X41" s="168">
        <f t="shared" si="34"/>
        <v>0</v>
      </c>
      <c r="Y41" s="166">
        <f t="shared" si="35"/>
        <v>0</v>
      </c>
      <c r="Z41" s="164"/>
      <c r="AA41" s="168">
        <f t="shared" si="25"/>
        <v>0</v>
      </c>
      <c r="AB41" s="358"/>
    </row>
    <row r="42" spans="1:28" ht="15" customHeight="1" x14ac:dyDescent="0.2">
      <c r="A42" s="115" t="s">
        <v>26</v>
      </c>
      <c r="B42" s="164"/>
      <c r="C42" s="168">
        <f t="shared" si="26"/>
        <v>0</v>
      </c>
      <c r="D42" s="358"/>
      <c r="E42" s="167"/>
      <c r="F42" s="168">
        <f t="shared" si="27"/>
        <v>0</v>
      </c>
      <c r="G42" s="358"/>
      <c r="H42" s="167"/>
      <c r="I42" s="168">
        <f t="shared" si="28"/>
        <v>0</v>
      </c>
      <c r="J42" s="358"/>
      <c r="K42" s="164"/>
      <c r="L42" s="168">
        <f t="shared" si="29"/>
        <v>0</v>
      </c>
      <c r="M42" s="358"/>
      <c r="N42" s="164"/>
      <c r="O42" s="168">
        <f t="shared" si="30"/>
        <v>0</v>
      </c>
      <c r="P42" s="358"/>
      <c r="Q42" s="164"/>
      <c r="R42" s="168">
        <f t="shared" si="31"/>
        <v>0</v>
      </c>
      <c r="S42" s="358"/>
      <c r="T42" s="164"/>
      <c r="U42" s="168">
        <f t="shared" si="32"/>
        <v>0</v>
      </c>
      <c r="V42" s="358"/>
      <c r="W42" s="129">
        <f t="shared" si="33"/>
        <v>0</v>
      </c>
      <c r="X42" s="168">
        <f t="shared" si="34"/>
        <v>0</v>
      </c>
      <c r="Y42" s="166">
        <f t="shared" si="35"/>
        <v>0</v>
      </c>
      <c r="Z42" s="164"/>
      <c r="AA42" s="168">
        <f t="shared" si="25"/>
        <v>0</v>
      </c>
      <c r="AB42" s="358"/>
    </row>
    <row r="43" spans="1:28" ht="15" customHeight="1" x14ac:dyDescent="0.2">
      <c r="A43" s="115" t="s">
        <v>27</v>
      </c>
      <c r="B43" s="164"/>
      <c r="C43" s="168">
        <f t="shared" si="26"/>
        <v>0</v>
      </c>
      <c r="D43" s="358"/>
      <c r="E43" s="167"/>
      <c r="F43" s="168">
        <f t="shared" si="27"/>
        <v>0</v>
      </c>
      <c r="G43" s="358"/>
      <c r="H43" s="167"/>
      <c r="I43" s="168">
        <f t="shared" si="28"/>
        <v>0</v>
      </c>
      <c r="J43" s="358"/>
      <c r="K43" s="164"/>
      <c r="L43" s="168">
        <f t="shared" si="29"/>
        <v>0</v>
      </c>
      <c r="M43" s="358"/>
      <c r="N43" s="164"/>
      <c r="O43" s="168">
        <f t="shared" si="30"/>
        <v>0</v>
      </c>
      <c r="P43" s="358"/>
      <c r="Q43" s="164"/>
      <c r="R43" s="168">
        <f t="shared" si="31"/>
        <v>0</v>
      </c>
      <c r="S43" s="358"/>
      <c r="T43" s="164"/>
      <c r="U43" s="168">
        <f t="shared" si="32"/>
        <v>0</v>
      </c>
      <c r="V43" s="358"/>
      <c r="W43" s="129">
        <f t="shared" si="33"/>
        <v>0</v>
      </c>
      <c r="X43" s="168">
        <f t="shared" si="34"/>
        <v>0</v>
      </c>
      <c r="Y43" s="166">
        <f t="shared" si="35"/>
        <v>0</v>
      </c>
      <c r="Z43" s="164"/>
      <c r="AA43" s="168">
        <f t="shared" si="25"/>
        <v>0</v>
      </c>
      <c r="AB43" s="358"/>
    </row>
    <row r="44" spans="1:28" ht="15" customHeight="1" x14ac:dyDescent="0.2">
      <c r="A44" s="115" t="s">
        <v>28</v>
      </c>
      <c r="B44" s="164"/>
      <c r="C44" s="168">
        <f t="shared" si="26"/>
        <v>0</v>
      </c>
      <c r="D44" s="358"/>
      <c r="E44" s="167"/>
      <c r="F44" s="168">
        <f t="shared" si="27"/>
        <v>0</v>
      </c>
      <c r="G44" s="358"/>
      <c r="H44" s="167"/>
      <c r="I44" s="168">
        <f t="shared" si="28"/>
        <v>0</v>
      </c>
      <c r="J44" s="358"/>
      <c r="K44" s="164"/>
      <c r="L44" s="168">
        <f t="shared" si="29"/>
        <v>0</v>
      </c>
      <c r="M44" s="358"/>
      <c r="N44" s="164"/>
      <c r="O44" s="168">
        <f t="shared" si="30"/>
        <v>0</v>
      </c>
      <c r="P44" s="358"/>
      <c r="Q44" s="164"/>
      <c r="R44" s="168">
        <f t="shared" si="31"/>
        <v>0</v>
      </c>
      <c r="S44" s="358"/>
      <c r="T44" s="164"/>
      <c r="U44" s="168">
        <f t="shared" si="32"/>
        <v>0</v>
      </c>
      <c r="V44" s="358"/>
      <c r="W44" s="129">
        <f t="shared" si="33"/>
        <v>0</v>
      </c>
      <c r="X44" s="168">
        <f t="shared" si="34"/>
        <v>0</v>
      </c>
      <c r="Y44" s="166">
        <f t="shared" si="35"/>
        <v>0</v>
      </c>
      <c r="Z44" s="164"/>
      <c r="AA44" s="168">
        <f t="shared" si="25"/>
        <v>0</v>
      </c>
      <c r="AB44" s="358"/>
    </row>
    <row r="45" spans="1:28" ht="15" customHeight="1" x14ac:dyDescent="0.2">
      <c r="A45" s="115" t="s">
        <v>29</v>
      </c>
      <c r="B45" s="164"/>
      <c r="C45" s="168">
        <f t="shared" si="26"/>
        <v>0</v>
      </c>
      <c r="D45" s="358"/>
      <c r="E45" s="167"/>
      <c r="F45" s="168">
        <f t="shared" si="27"/>
        <v>0</v>
      </c>
      <c r="G45" s="358"/>
      <c r="H45" s="167"/>
      <c r="I45" s="168">
        <f t="shared" si="28"/>
        <v>0</v>
      </c>
      <c r="J45" s="358"/>
      <c r="K45" s="164"/>
      <c r="L45" s="168">
        <f t="shared" si="29"/>
        <v>0</v>
      </c>
      <c r="M45" s="358"/>
      <c r="N45" s="164"/>
      <c r="O45" s="168">
        <f t="shared" si="30"/>
        <v>0</v>
      </c>
      <c r="P45" s="358"/>
      <c r="Q45" s="164"/>
      <c r="R45" s="168">
        <f t="shared" si="31"/>
        <v>0</v>
      </c>
      <c r="S45" s="358"/>
      <c r="T45" s="164"/>
      <c r="U45" s="168">
        <f t="shared" si="32"/>
        <v>0</v>
      </c>
      <c r="V45" s="358"/>
      <c r="W45" s="129">
        <f t="shared" si="33"/>
        <v>0</v>
      </c>
      <c r="X45" s="168">
        <f t="shared" si="34"/>
        <v>0</v>
      </c>
      <c r="Y45" s="166">
        <f t="shared" si="35"/>
        <v>0</v>
      </c>
      <c r="Z45" s="164"/>
      <c r="AA45" s="168">
        <f t="shared" si="25"/>
        <v>0</v>
      </c>
      <c r="AB45" s="358"/>
    </row>
    <row r="46" spans="1:28" ht="15" customHeight="1" x14ac:dyDescent="0.2">
      <c r="A46" s="115" t="s">
        <v>30</v>
      </c>
      <c r="B46" s="164"/>
      <c r="C46" s="168">
        <f t="shared" si="26"/>
        <v>0</v>
      </c>
      <c r="D46" s="358"/>
      <c r="E46" s="167"/>
      <c r="F46" s="168">
        <f t="shared" si="27"/>
        <v>0</v>
      </c>
      <c r="G46" s="358"/>
      <c r="H46" s="167"/>
      <c r="I46" s="168">
        <f t="shared" si="28"/>
        <v>0</v>
      </c>
      <c r="J46" s="358"/>
      <c r="K46" s="164"/>
      <c r="L46" s="168">
        <f t="shared" si="29"/>
        <v>0</v>
      </c>
      <c r="M46" s="358"/>
      <c r="N46" s="164"/>
      <c r="O46" s="168">
        <f t="shared" si="30"/>
        <v>0</v>
      </c>
      <c r="P46" s="358"/>
      <c r="Q46" s="164"/>
      <c r="R46" s="168">
        <f t="shared" si="31"/>
        <v>0</v>
      </c>
      <c r="S46" s="358"/>
      <c r="T46" s="164"/>
      <c r="U46" s="168">
        <f t="shared" si="32"/>
        <v>0</v>
      </c>
      <c r="V46" s="358"/>
      <c r="W46" s="129">
        <f t="shared" si="33"/>
        <v>0</v>
      </c>
      <c r="X46" s="168">
        <f t="shared" si="34"/>
        <v>0</v>
      </c>
      <c r="Y46" s="166">
        <f t="shared" si="35"/>
        <v>0</v>
      </c>
      <c r="Z46" s="164"/>
      <c r="AA46" s="168">
        <f t="shared" si="25"/>
        <v>0</v>
      </c>
      <c r="AB46" s="358"/>
    </row>
    <row r="47" spans="1:28" ht="15" customHeight="1" x14ac:dyDescent="0.2">
      <c r="A47" s="115" t="s">
        <v>31</v>
      </c>
      <c r="B47" s="164"/>
      <c r="C47" s="168">
        <f t="shared" si="26"/>
        <v>0</v>
      </c>
      <c r="D47" s="358"/>
      <c r="E47" s="167"/>
      <c r="F47" s="168">
        <f t="shared" si="27"/>
        <v>0</v>
      </c>
      <c r="G47" s="358"/>
      <c r="H47" s="167"/>
      <c r="I47" s="168">
        <f t="shared" si="28"/>
        <v>0</v>
      </c>
      <c r="J47" s="358"/>
      <c r="K47" s="164"/>
      <c r="L47" s="168">
        <f t="shared" si="29"/>
        <v>0</v>
      </c>
      <c r="M47" s="358"/>
      <c r="N47" s="164"/>
      <c r="O47" s="168">
        <f t="shared" si="30"/>
        <v>0</v>
      </c>
      <c r="P47" s="358"/>
      <c r="Q47" s="164"/>
      <c r="R47" s="168">
        <f t="shared" si="31"/>
        <v>0</v>
      </c>
      <c r="S47" s="358"/>
      <c r="T47" s="164"/>
      <c r="U47" s="168">
        <f t="shared" si="32"/>
        <v>0</v>
      </c>
      <c r="V47" s="358"/>
      <c r="W47" s="129">
        <f t="shared" si="33"/>
        <v>0</v>
      </c>
      <c r="X47" s="168">
        <f t="shared" si="34"/>
        <v>0</v>
      </c>
      <c r="Y47" s="166">
        <f t="shared" si="35"/>
        <v>0</v>
      </c>
      <c r="Z47" s="164"/>
      <c r="AA47" s="168">
        <f t="shared" si="25"/>
        <v>0</v>
      </c>
      <c r="AB47" s="358"/>
    </row>
    <row r="48" spans="1:28" ht="15" customHeight="1" x14ac:dyDescent="0.2">
      <c r="A48" s="115" t="s">
        <v>32</v>
      </c>
      <c r="B48" s="164"/>
      <c r="C48" s="168">
        <f t="shared" si="26"/>
        <v>0</v>
      </c>
      <c r="D48" s="358"/>
      <c r="E48" s="167"/>
      <c r="F48" s="168">
        <f t="shared" si="27"/>
        <v>0</v>
      </c>
      <c r="G48" s="358"/>
      <c r="H48" s="167"/>
      <c r="I48" s="168">
        <f t="shared" si="28"/>
        <v>0</v>
      </c>
      <c r="J48" s="358"/>
      <c r="K48" s="164"/>
      <c r="L48" s="168">
        <f t="shared" si="29"/>
        <v>0</v>
      </c>
      <c r="M48" s="358"/>
      <c r="N48" s="164"/>
      <c r="O48" s="168">
        <f t="shared" si="30"/>
        <v>0</v>
      </c>
      <c r="P48" s="358"/>
      <c r="Q48" s="164"/>
      <c r="R48" s="168">
        <f t="shared" si="31"/>
        <v>0</v>
      </c>
      <c r="S48" s="358"/>
      <c r="T48" s="164"/>
      <c r="U48" s="168">
        <f t="shared" si="32"/>
        <v>0</v>
      </c>
      <c r="V48" s="358"/>
      <c r="W48" s="129">
        <f t="shared" si="33"/>
        <v>0</v>
      </c>
      <c r="X48" s="168">
        <f t="shared" si="34"/>
        <v>0</v>
      </c>
      <c r="Y48" s="166">
        <f t="shared" si="35"/>
        <v>0</v>
      </c>
      <c r="Z48" s="164"/>
      <c r="AA48" s="168">
        <f t="shared" si="25"/>
        <v>0</v>
      </c>
      <c r="AB48" s="358"/>
    </row>
    <row r="49" spans="1:28" ht="15" customHeight="1" x14ac:dyDescent="0.2">
      <c r="A49" s="115" t="s">
        <v>33</v>
      </c>
      <c r="B49" s="164"/>
      <c r="C49" s="168">
        <f t="shared" si="26"/>
        <v>0</v>
      </c>
      <c r="D49" s="358"/>
      <c r="E49" s="167"/>
      <c r="F49" s="168">
        <f t="shared" si="27"/>
        <v>0</v>
      </c>
      <c r="G49" s="358"/>
      <c r="H49" s="167"/>
      <c r="I49" s="168">
        <f t="shared" si="28"/>
        <v>0</v>
      </c>
      <c r="J49" s="358"/>
      <c r="K49" s="164"/>
      <c r="L49" s="168">
        <f t="shared" si="29"/>
        <v>0</v>
      </c>
      <c r="M49" s="358"/>
      <c r="N49" s="164"/>
      <c r="O49" s="168">
        <f t="shared" si="30"/>
        <v>0</v>
      </c>
      <c r="P49" s="358"/>
      <c r="Q49" s="164"/>
      <c r="R49" s="168">
        <f t="shared" si="31"/>
        <v>0</v>
      </c>
      <c r="S49" s="358"/>
      <c r="T49" s="164"/>
      <c r="U49" s="168">
        <f t="shared" si="32"/>
        <v>0</v>
      </c>
      <c r="V49" s="358"/>
      <c r="W49" s="129">
        <f t="shared" si="33"/>
        <v>0</v>
      </c>
      <c r="X49" s="168">
        <f t="shared" si="34"/>
        <v>0</v>
      </c>
      <c r="Y49" s="166">
        <f t="shared" si="35"/>
        <v>0</v>
      </c>
      <c r="Z49" s="164"/>
      <c r="AA49" s="168">
        <f t="shared" si="25"/>
        <v>0</v>
      </c>
      <c r="AB49" s="358"/>
    </row>
    <row r="50" spans="1:28" ht="15" customHeight="1" x14ac:dyDescent="0.2">
      <c r="A50" s="115" t="s">
        <v>34</v>
      </c>
      <c r="B50" s="164"/>
      <c r="C50" s="168">
        <f t="shared" si="26"/>
        <v>0</v>
      </c>
      <c r="D50" s="358"/>
      <c r="E50" s="167"/>
      <c r="F50" s="168">
        <f t="shared" si="27"/>
        <v>0</v>
      </c>
      <c r="G50" s="358"/>
      <c r="H50" s="167"/>
      <c r="I50" s="168">
        <f t="shared" si="28"/>
        <v>0</v>
      </c>
      <c r="J50" s="358"/>
      <c r="K50" s="164"/>
      <c r="L50" s="168">
        <f t="shared" si="29"/>
        <v>0</v>
      </c>
      <c r="M50" s="358"/>
      <c r="N50" s="164"/>
      <c r="O50" s="168">
        <f t="shared" si="30"/>
        <v>0</v>
      </c>
      <c r="P50" s="358"/>
      <c r="Q50" s="164"/>
      <c r="R50" s="168">
        <f t="shared" si="31"/>
        <v>0</v>
      </c>
      <c r="S50" s="358"/>
      <c r="T50" s="164"/>
      <c r="U50" s="168">
        <f t="shared" si="32"/>
        <v>0</v>
      </c>
      <c r="V50" s="358"/>
      <c r="W50" s="129">
        <f t="shared" si="33"/>
        <v>0</v>
      </c>
      <c r="X50" s="168">
        <f t="shared" si="34"/>
        <v>0</v>
      </c>
      <c r="Y50" s="166">
        <f t="shared" si="35"/>
        <v>0</v>
      </c>
      <c r="Z50" s="164"/>
      <c r="AA50" s="168">
        <f t="shared" si="25"/>
        <v>0</v>
      </c>
      <c r="AB50" s="358"/>
    </row>
    <row r="51" spans="1:28" ht="15" customHeight="1" x14ac:dyDescent="0.2">
      <c r="A51" s="115" t="s">
        <v>35</v>
      </c>
      <c r="B51" s="164"/>
      <c r="C51" s="168">
        <f t="shared" si="26"/>
        <v>0</v>
      </c>
      <c r="D51" s="358"/>
      <c r="E51" s="167"/>
      <c r="F51" s="168">
        <f t="shared" si="27"/>
        <v>0</v>
      </c>
      <c r="G51" s="358"/>
      <c r="H51" s="167"/>
      <c r="I51" s="168">
        <f t="shared" si="28"/>
        <v>0</v>
      </c>
      <c r="J51" s="358"/>
      <c r="K51" s="164"/>
      <c r="L51" s="168">
        <f t="shared" si="29"/>
        <v>0</v>
      </c>
      <c r="M51" s="358"/>
      <c r="N51" s="164"/>
      <c r="O51" s="168">
        <f t="shared" si="30"/>
        <v>0</v>
      </c>
      <c r="P51" s="358"/>
      <c r="Q51" s="164"/>
      <c r="R51" s="168">
        <f t="shared" si="31"/>
        <v>0</v>
      </c>
      <c r="S51" s="358"/>
      <c r="T51" s="164"/>
      <c r="U51" s="168">
        <f t="shared" si="32"/>
        <v>0</v>
      </c>
      <c r="V51" s="358"/>
      <c r="W51" s="129">
        <f t="shared" si="33"/>
        <v>0</v>
      </c>
      <c r="X51" s="168">
        <f t="shared" si="34"/>
        <v>0</v>
      </c>
      <c r="Y51" s="166">
        <f t="shared" si="35"/>
        <v>0</v>
      </c>
      <c r="Z51" s="164"/>
      <c r="AA51" s="168">
        <f t="shared" si="25"/>
        <v>0</v>
      </c>
      <c r="AB51" s="358"/>
    </row>
    <row r="52" spans="1:28" ht="15" customHeight="1" x14ac:dyDescent="0.2">
      <c r="A52" s="115" t="s">
        <v>36</v>
      </c>
      <c r="B52" s="164"/>
      <c r="C52" s="168">
        <f t="shared" si="26"/>
        <v>0</v>
      </c>
      <c r="D52" s="358"/>
      <c r="E52" s="167"/>
      <c r="F52" s="168">
        <f t="shared" si="27"/>
        <v>0</v>
      </c>
      <c r="G52" s="358"/>
      <c r="H52" s="167"/>
      <c r="I52" s="168">
        <f t="shared" si="28"/>
        <v>0</v>
      </c>
      <c r="J52" s="358"/>
      <c r="K52" s="164"/>
      <c r="L52" s="168">
        <f t="shared" si="29"/>
        <v>0</v>
      </c>
      <c r="M52" s="358"/>
      <c r="N52" s="164"/>
      <c r="O52" s="168">
        <f t="shared" si="30"/>
        <v>0</v>
      </c>
      <c r="P52" s="358"/>
      <c r="Q52" s="164"/>
      <c r="R52" s="168">
        <f t="shared" si="31"/>
        <v>0</v>
      </c>
      <c r="S52" s="358"/>
      <c r="T52" s="164"/>
      <c r="U52" s="168">
        <f t="shared" si="32"/>
        <v>0</v>
      </c>
      <c r="V52" s="358"/>
      <c r="W52" s="129">
        <f t="shared" si="33"/>
        <v>0</v>
      </c>
      <c r="X52" s="168">
        <f t="shared" si="34"/>
        <v>0</v>
      </c>
      <c r="Y52" s="166">
        <f t="shared" si="35"/>
        <v>0</v>
      </c>
      <c r="Z52" s="164"/>
      <c r="AA52" s="168">
        <f t="shared" si="25"/>
        <v>0</v>
      </c>
      <c r="AB52" s="358"/>
    </row>
    <row r="53" spans="1:28" ht="15" customHeight="1" x14ac:dyDescent="0.2">
      <c r="A53" s="115" t="s">
        <v>39</v>
      </c>
      <c r="B53" s="164"/>
      <c r="C53" s="168">
        <f t="shared" si="26"/>
        <v>0</v>
      </c>
      <c r="D53" s="358"/>
      <c r="E53" s="167"/>
      <c r="F53" s="168">
        <f t="shared" si="27"/>
        <v>0</v>
      </c>
      <c r="G53" s="358"/>
      <c r="H53" s="167"/>
      <c r="I53" s="168">
        <f t="shared" si="28"/>
        <v>0</v>
      </c>
      <c r="J53" s="358"/>
      <c r="K53" s="167"/>
      <c r="L53" s="168">
        <f t="shared" si="29"/>
        <v>0</v>
      </c>
      <c r="M53" s="358"/>
      <c r="N53" s="164"/>
      <c r="O53" s="168">
        <f t="shared" si="30"/>
        <v>0</v>
      </c>
      <c r="P53" s="358"/>
      <c r="Q53" s="164"/>
      <c r="R53" s="168">
        <f t="shared" si="31"/>
        <v>0</v>
      </c>
      <c r="S53" s="358"/>
      <c r="T53" s="164"/>
      <c r="U53" s="168">
        <f t="shared" si="32"/>
        <v>0</v>
      </c>
      <c r="V53" s="358"/>
      <c r="W53" s="129">
        <f t="shared" si="33"/>
        <v>0</v>
      </c>
      <c r="X53" s="168">
        <f t="shared" si="34"/>
        <v>0</v>
      </c>
      <c r="Y53" s="166">
        <f t="shared" si="35"/>
        <v>0</v>
      </c>
      <c r="Z53" s="164"/>
      <c r="AA53" s="168">
        <f t="shared" si="25"/>
        <v>0</v>
      </c>
      <c r="AB53" s="358"/>
    </row>
    <row r="54" spans="1:28" ht="15" customHeight="1" x14ac:dyDescent="0.2">
      <c r="A54" s="115" t="s">
        <v>40</v>
      </c>
      <c r="B54" s="167"/>
      <c r="C54" s="168">
        <f t="shared" si="26"/>
        <v>0</v>
      </c>
      <c r="D54" s="358"/>
      <c r="E54" s="167"/>
      <c r="F54" s="168">
        <f t="shared" si="27"/>
        <v>0</v>
      </c>
      <c r="G54" s="358"/>
      <c r="H54" s="167"/>
      <c r="I54" s="168">
        <f t="shared" si="28"/>
        <v>0</v>
      </c>
      <c r="J54" s="358"/>
      <c r="K54" s="167"/>
      <c r="L54" s="168">
        <f t="shared" si="29"/>
        <v>0</v>
      </c>
      <c r="M54" s="358"/>
      <c r="N54" s="164"/>
      <c r="O54" s="168">
        <f t="shared" si="30"/>
        <v>0</v>
      </c>
      <c r="P54" s="358"/>
      <c r="Q54" s="167"/>
      <c r="R54" s="168">
        <f t="shared" si="31"/>
        <v>0</v>
      </c>
      <c r="S54" s="358"/>
      <c r="T54" s="164"/>
      <c r="U54" s="168">
        <f t="shared" si="32"/>
        <v>0</v>
      </c>
      <c r="V54" s="358"/>
      <c r="W54" s="129">
        <f t="shared" si="33"/>
        <v>0</v>
      </c>
      <c r="X54" s="168">
        <f t="shared" si="34"/>
        <v>0</v>
      </c>
      <c r="Y54" s="166">
        <f t="shared" si="35"/>
        <v>0</v>
      </c>
      <c r="Z54" s="167"/>
      <c r="AA54" s="168">
        <f t="shared" si="25"/>
        <v>0</v>
      </c>
      <c r="AB54" s="358"/>
    </row>
    <row r="55" spans="1:28" ht="15" customHeight="1" x14ac:dyDescent="0.2">
      <c r="A55" s="115" t="s">
        <v>80</v>
      </c>
      <c r="B55" s="167">
        <v>0</v>
      </c>
      <c r="C55" s="168">
        <f t="shared" si="26"/>
        <v>0</v>
      </c>
      <c r="D55" s="358"/>
      <c r="E55" s="167"/>
      <c r="F55" s="168">
        <f t="shared" si="27"/>
        <v>0</v>
      </c>
      <c r="G55" s="358"/>
      <c r="H55" s="167"/>
      <c r="I55" s="168">
        <f t="shared" si="28"/>
        <v>0</v>
      </c>
      <c r="J55" s="358"/>
      <c r="K55" s="167"/>
      <c r="L55" s="168">
        <f t="shared" si="29"/>
        <v>0</v>
      </c>
      <c r="M55" s="358"/>
      <c r="N55" s="167"/>
      <c r="O55" s="168">
        <f t="shared" si="30"/>
        <v>0</v>
      </c>
      <c r="P55" s="358"/>
      <c r="Q55" s="167"/>
      <c r="R55" s="168">
        <f t="shared" si="31"/>
        <v>0</v>
      </c>
      <c r="S55" s="358"/>
      <c r="T55" s="167"/>
      <c r="U55" s="168">
        <f t="shared" si="32"/>
        <v>0</v>
      </c>
      <c r="V55" s="358"/>
      <c r="W55" s="129">
        <f t="shared" si="33"/>
        <v>0</v>
      </c>
      <c r="X55" s="168">
        <f t="shared" si="34"/>
        <v>0</v>
      </c>
      <c r="Y55" s="166">
        <f>+W55+X55</f>
        <v>0</v>
      </c>
      <c r="Z55" s="167"/>
      <c r="AA55" s="168">
        <f t="shared" si="25"/>
        <v>0</v>
      </c>
      <c r="AB55" s="358"/>
    </row>
    <row r="56" spans="1:28" ht="15" customHeight="1" x14ac:dyDescent="0.2">
      <c r="A56" s="180" t="s">
        <v>303</v>
      </c>
      <c r="B56" s="181">
        <f t="shared" ref="B56:AB56" si="36">SUM(B37:B55)</f>
        <v>0</v>
      </c>
      <c r="C56" s="182">
        <f t="shared" si="36"/>
        <v>0</v>
      </c>
      <c r="D56" s="183">
        <f t="shared" si="36"/>
        <v>0</v>
      </c>
      <c r="E56" s="181">
        <f t="shared" si="36"/>
        <v>0</v>
      </c>
      <c r="F56" s="182">
        <f t="shared" si="36"/>
        <v>0</v>
      </c>
      <c r="G56" s="183">
        <f t="shared" si="36"/>
        <v>0</v>
      </c>
      <c r="H56" s="181">
        <f t="shared" si="36"/>
        <v>0</v>
      </c>
      <c r="I56" s="182">
        <f t="shared" si="36"/>
        <v>0</v>
      </c>
      <c r="J56" s="183">
        <f t="shared" si="36"/>
        <v>0</v>
      </c>
      <c r="K56" s="181">
        <f t="shared" si="36"/>
        <v>0</v>
      </c>
      <c r="L56" s="182">
        <f t="shared" si="36"/>
        <v>0</v>
      </c>
      <c r="M56" s="183">
        <f t="shared" si="36"/>
        <v>0</v>
      </c>
      <c r="N56" s="181">
        <f t="shared" si="36"/>
        <v>0</v>
      </c>
      <c r="O56" s="182">
        <f t="shared" si="36"/>
        <v>0</v>
      </c>
      <c r="P56" s="183">
        <f t="shared" si="36"/>
        <v>0</v>
      </c>
      <c r="Q56" s="181">
        <f t="shared" si="36"/>
        <v>0</v>
      </c>
      <c r="R56" s="182">
        <f t="shared" si="36"/>
        <v>0</v>
      </c>
      <c r="S56" s="183">
        <f t="shared" si="36"/>
        <v>0</v>
      </c>
      <c r="T56" s="181">
        <f t="shared" si="36"/>
        <v>0</v>
      </c>
      <c r="U56" s="182">
        <f t="shared" si="36"/>
        <v>0</v>
      </c>
      <c r="V56" s="183">
        <f t="shared" si="36"/>
        <v>0</v>
      </c>
      <c r="W56" s="181">
        <f t="shared" si="36"/>
        <v>0</v>
      </c>
      <c r="X56" s="182">
        <f t="shared" si="36"/>
        <v>0</v>
      </c>
      <c r="Y56" s="183">
        <f t="shared" si="36"/>
        <v>0</v>
      </c>
      <c r="Z56" s="181">
        <f t="shared" si="36"/>
        <v>0</v>
      </c>
      <c r="AA56" s="182">
        <f t="shared" si="36"/>
        <v>0</v>
      </c>
      <c r="AB56" s="183">
        <f t="shared" si="36"/>
        <v>0</v>
      </c>
    </row>
    <row r="57" spans="1:28" ht="15" customHeight="1" x14ac:dyDescent="0.2">
      <c r="A57" s="184"/>
      <c r="B57" s="129"/>
      <c r="C57" s="168"/>
      <c r="D57" s="166"/>
      <c r="E57" s="129"/>
      <c r="F57" s="168"/>
      <c r="G57" s="166"/>
      <c r="H57" s="129"/>
      <c r="I57" s="168"/>
      <c r="J57" s="166"/>
      <c r="K57" s="129"/>
      <c r="L57" s="168"/>
      <c r="M57" s="166"/>
      <c r="N57" s="129"/>
      <c r="O57" s="168"/>
      <c r="P57" s="166"/>
      <c r="Q57" s="129"/>
      <c r="R57" s="168"/>
      <c r="S57" s="166"/>
      <c r="T57" s="129"/>
      <c r="U57" s="168"/>
      <c r="V57" s="166"/>
      <c r="W57" s="129"/>
      <c r="X57" s="168"/>
      <c r="Y57" s="166"/>
      <c r="Z57" s="129"/>
      <c r="AA57" s="168"/>
      <c r="AB57" s="166"/>
    </row>
    <row r="58" spans="1:28" s="44" customFormat="1" ht="15" customHeight="1" x14ac:dyDescent="0.2">
      <c r="A58" s="115" t="s">
        <v>304</v>
      </c>
      <c r="B58" s="129"/>
      <c r="C58" s="168"/>
      <c r="D58" s="166"/>
      <c r="E58" s="129"/>
      <c r="F58" s="168"/>
      <c r="G58" s="166"/>
      <c r="H58" s="129"/>
      <c r="I58" s="168"/>
      <c r="J58" s="358"/>
      <c r="K58" s="129"/>
      <c r="L58" s="168"/>
      <c r="M58" s="358"/>
      <c r="N58" s="129"/>
      <c r="O58" s="168"/>
      <c r="P58" s="358"/>
      <c r="Q58" s="129"/>
      <c r="R58" s="168"/>
      <c r="S58" s="358"/>
      <c r="T58" s="129"/>
      <c r="U58" s="168"/>
      <c r="V58" s="358"/>
      <c r="W58" s="129"/>
      <c r="X58" s="168"/>
      <c r="Y58" s="166"/>
      <c r="Z58" s="129"/>
      <c r="AA58" s="168"/>
      <c r="AB58" s="358"/>
    </row>
    <row r="59" spans="1:28" ht="15" customHeight="1" x14ac:dyDescent="0.2">
      <c r="A59" s="115" t="s">
        <v>41</v>
      </c>
      <c r="B59" s="167"/>
      <c r="C59" s="168">
        <f t="shared" ref="C59:C65" si="37">D59-B59</f>
        <v>0</v>
      </c>
      <c r="D59" s="358"/>
      <c r="E59" s="167"/>
      <c r="F59" s="168">
        <f t="shared" ref="F59:F65" si="38">G59-E59</f>
        <v>0</v>
      </c>
      <c r="G59" s="358"/>
      <c r="H59" s="167"/>
      <c r="I59" s="168">
        <f t="shared" ref="I59:I65" si="39">J59-H59</f>
        <v>0</v>
      </c>
      <c r="J59" s="358"/>
      <c r="K59" s="167"/>
      <c r="L59" s="168">
        <f t="shared" ref="L59:L65" si="40">M59-K59</f>
        <v>0</v>
      </c>
      <c r="M59" s="358"/>
      <c r="N59" s="167"/>
      <c r="O59" s="168">
        <f t="shared" ref="O59:O65" si="41">P59-N59</f>
        <v>0</v>
      </c>
      <c r="P59" s="358"/>
      <c r="Q59" s="164"/>
      <c r="R59" s="168">
        <f t="shared" ref="R59:R65" si="42">S59-Q59</f>
        <v>0</v>
      </c>
      <c r="S59" s="358"/>
      <c r="T59" s="167"/>
      <c r="U59" s="168">
        <f t="shared" ref="U59:U65" si="43">V59-T59</f>
        <v>0</v>
      </c>
      <c r="V59" s="358"/>
      <c r="W59" s="129">
        <f t="shared" ref="W59:Y65" si="44">+B59+E59+H59+K59+N59+Q59+T59</f>
        <v>0</v>
      </c>
      <c r="X59" s="168">
        <f t="shared" si="44"/>
        <v>0</v>
      </c>
      <c r="Y59" s="166">
        <f t="shared" si="44"/>
        <v>0</v>
      </c>
      <c r="Z59" s="167"/>
      <c r="AA59" s="168">
        <f t="shared" ref="AA59:AA65" si="45">AB59-Z59</f>
        <v>0</v>
      </c>
      <c r="AB59" s="358"/>
    </row>
    <row r="60" spans="1:28" ht="15" customHeight="1" x14ac:dyDescent="0.2">
      <c r="A60" s="115" t="s">
        <v>42</v>
      </c>
      <c r="B60" s="167"/>
      <c r="C60" s="168">
        <f t="shared" si="37"/>
        <v>0</v>
      </c>
      <c r="D60" s="358"/>
      <c r="E60" s="167"/>
      <c r="F60" s="168">
        <f t="shared" si="38"/>
        <v>0</v>
      </c>
      <c r="G60" s="358"/>
      <c r="H60" s="167"/>
      <c r="I60" s="168">
        <f t="shared" si="39"/>
        <v>0</v>
      </c>
      <c r="J60" s="358"/>
      <c r="K60" s="167"/>
      <c r="L60" s="168">
        <f t="shared" si="40"/>
        <v>0</v>
      </c>
      <c r="M60" s="358"/>
      <c r="N60" s="167"/>
      <c r="O60" s="168">
        <f t="shared" si="41"/>
        <v>0</v>
      </c>
      <c r="P60" s="358"/>
      <c r="Q60" s="164"/>
      <c r="R60" s="168">
        <f t="shared" si="42"/>
        <v>0</v>
      </c>
      <c r="S60" s="358"/>
      <c r="T60" s="167"/>
      <c r="U60" s="168">
        <f t="shared" si="43"/>
        <v>0</v>
      </c>
      <c r="V60" s="358"/>
      <c r="W60" s="129">
        <f t="shared" si="44"/>
        <v>0</v>
      </c>
      <c r="X60" s="168">
        <f t="shared" si="44"/>
        <v>0</v>
      </c>
      <c r="Y60" s="166">
        <f t="shared" si="44"/>
        <v>0</v>
      </c>
      <c r="Z60" s="167"/>
      <c r="AA60" s="168">
        <f t="shared" si="45"/>
        <v>0</v>
      </c>
      <c r="AB60" s="358"/>
    </row>
    <row r="61" spans="1:28" ht="15" customHeight="1" x14ac:dyDescent="0.2">
      <c r="A61" s="115" t="s">
        <v>43</v>
      </c>
      <c r="B61" s="167"/>
      <c r="C61" s="168">
        <f t="shared" si="37"/>
        <v>0</v>
      </c>
      <c r="D61" s="358"/>
      <c r="E61" s="167"/>
      <c r="F61" s="168">
        <f t="shared" si="38"/>
        <v>0</v>
      </c>
      <c r="G61" s="358"/>
      <c r="H61" s="167"/>
      <c r="I61" s="168">
        <f t="shared" si="39"/>
        <v>0</v>
      </c>
      <c r="J61" s="358"/>
      <c r="K61" s="167"/>
      <c r="L61" s="168">
        <f t="shared" si="40"/>
        <v>0</v>
      </c>
      <c r="M61" s="358"/>
      <c r="N61" s="167"/>
      <c r="O61" s="168">
        <f t="shared" si="41"/>
        <v>0</v>
      </c>
      <c r="P61" s="358"/>
      <c r="Q61" s="164"/>
      <c r="R61" s="168">
        <f t="shared" si="42"/>
        <v>0</v>
      </c>
      <c r="S61" s="358"/>
      <c r="T61" s="167"/>
      <c r="U61" s="168">
        <f t="shared" si="43"/>
        <v>0</v>
      </c>
      <c r="V61" s="358"/>
      <c r="W61" s="129">
        <f t="shared" si="44"/>
        <v>0</v>
      </c>
      <c r="X61" s="168">
        <f t="shared" si="44"/>
        <v>0</v>
      </c>
      <c r="Y61" s="166">
        <f t="shared" si="44"/>
        <v>0</v>
      </c>
      <c r="Z61" s="167"/>
      <c r="AA61" s="168">
        <f t="shared" si="45"/>
        <v>0</v>
      </c>
      <c r="AB61" s="358"/>
    </row>
    <row r="62" spans="1:28" ht="15" customHeight="1" x14ac:dyDescent="0.2">
      <c r="A62" s="115" t="s">
        <v>44</v>
      </c>
      <c r="B62" s="167"/>
      <c r="C62" s="168">
        <f t="shared" si="37"/>
        <v>0</v>
      </c>
      <c r="D62" s="358"/>
      <c r="E62" s="167"/>
      <c r="F62" s="168">
        <f t="shared" si="38"/>
        <v>0</v>
      </c>
      <c r="G62" s="358"/>
      <c r="H62" s="167"/>
      <c r="I62" s="168">
        <f t="shared" si="39"/>
        <v>0</v>
      </c>
      <c r="J62" s="358"/>
      <c r="K62" s="167"/>
      <c r="L62" s="168">
        <f t="shared" si="40"/>
        <v>0</v>
      </c>
      <c r="M62" s="358"/>
      <c r="N62" s="167"/>
      <c r="O62" s="168">
        <f t="shared" si="41"/>
        <v>0</v>
      </c>
      <c r="P62" s="358"/>
      <c r="Q62" s="164"/>
      <c r="R62" s="168">
        <f t="shared" si="42"/>
        <v>0</v>
      </c>
      <c r="S62" s="358"/>
      <c r="T62" s="167"/>
      <c r="U62" s="168">
        <f t="shared" si="43"/>
        <v>0</v>
      </c>
      <c r="V62" s="358"/>
      <c r="W62" s="129">
        <f t="shared" si="44"/>
        <v>0</v>
      </c>
      <c r="X62" s="168">
        <f t="shared" si="44"/>
        <v>0</v>
      </c>
      <c r="Y62" s="166">
        <f t="shared" si="44"/>
        <v>0</v>
      </c>
      <c r="Z62" s="167"/>
      <c r="AA62" s="168">
        <f t="shared" si="45"/>
        <v>0</v>
      </c>
      <c r="AB62" s="358"/>
    </row>
    <row r="63" spans="1:28" ht="15" customHeight="1" x14ac:dyDescent="0.2">
      <c r="A63" s="115" t="s">
        <v>45</v>
      </c>
      <c r="B63" s="167"/>
      <c r="C63" s="168">
        <f t="shared" si="37"/>
        <v>0</v>
      </c>
      <c r="D63" s="358"/>
      <c r="E63" s="167"/>
      <c r="F63" s="168">
        <f t="shared" si="38"/>
        <v>0</v>
      </c>
      <c r="G63" s="358"/>
      <c r="H63" s="167"/>
      <c r="I63" s="168">
        <f t="shared" si="39"/>
        <v>0</v>
      </c>
      <c r="J63" s="358"/>
      <c r="K63" s="167"/>
      <c r="L63" s="168">
        <f t="shared" si="40"/>
        <v>0</v>
      </c>
      <c r="M63" s="358"/>
      <c r="N63" s="167"/>
      <c r="O63" s="168">
        <f t="shared" si="41"/>
        <v>0</v>
      </c>
      <c r="P63" s="358"/>
      <c r="Q63" s="164"/>
      <c r="R63" s="168">
        <f t="shared" si="42"/>
        <v>0</v>
      </c>
      <c r="S63" s="358"/>
      <c r="T63" s="167"/>
      <c r="U63" s="168">
        <f t="shared" si="43"/>
        <v>0</v>
      </c>
      <c r="V63" s="358"/>
      <c r="W63" s="129">
        <f t="shared" si="44"/>
        <v>0</v>
      </c>
      <c r="X63" s="168">
        <f t="shared" si="44"/>
        <v>0</v>
      </c>
      <c r="Y63" s="166">
        <f t="shared" si="44"/>
        <v>0</v>
      </c>
      <c r="Z63" s="167"/>
      <c r="AA63" s="168">
        <f t="shared" si="45"/>
        <v>0</v>
      </c>
      <c r="AB63" s="358"/>
    </row>
    <row r="64" spans="1:28" ht="15" customHeight="1" x14ac:dyDescent="0.2">
      <c r="A64" s="115" t="s">
        <v>46</v>
      </c>
      <c r="B64" s="164"/>
      <c r="C64" s="168">
        <f t="shared" si="37"/>
        <v>0</v>
      </c>
      <c r="D64" s="358">
        <v>0</v>
      </c>
      <c r="E64" s="167"/>
      <c r="F64" s="168">
        <f t="shared" si="38"/>
        <v>0</v>
      </c>
      <c r="G64" s="358"/>
      <c r="H64" s="167"/>
      <c r="I64" s="168">
        <f t="shared" si="39"/>
        <v>0</v>
      </c>
      <c r="J64" s="358"/>
      <c r="K64" s="164"/>
      <c r="L64" s="168">
        <f t="shared" si="40"/>
        <v>0</v>
      </c>
      <c r="M64" s="358"/>
      <c r="N64" s="167"/>
      <c r="O64" s="168">
        <f t="shared" si="41"/>
        <v>0</v>
      </c>
      <c r="P64" s="358"/>
      <c r="Q64" s="164"/>
      <c r="R64" s="168">
        <f t="shared" si="42"/>
        <v>0</v>
      </c>
      <c r="S64" s="358"/>
      <c r="T64" s="167"/>
      <c r="U64" s="168">
        <f t="shared" si="43"/>
        <v>0</v>
      </c>
      <c r="V64" s="358"/>
      <c r="W64" s="129">
        <f t="shared" si="44"/>
        <v>0</v>
      </c>
      <c r="X64" s="168">
        <f t="shared" si="44"/>
        <v>0</v>
      </c>
      <c r="Y64" s="166">
        <f t="shared" si="44"/>
        <v>0</v>
      </c>
      <c r="Z64" s="167"/>
      <c r="AA64" s="130">
        <f t="shared" si="45"/>
        <v>0</v>
      </c>
      <c r="AB64" s="358"/>
    </row>
    <row r="65" spans="1:28" ht="15" customHeight="1" x14ac:dyDescent="0.2">
      <c r="A65" s="115" t="s">
        <v>47</v>
      </c>
      <c r="B65" s="164"/>
      <c r="C65" s="168">
        <f t="shared" si="37"/>
        <v>0</v>
      </c>
      <c r="D65" s="358"/>
      <c r="E65" s="167"/>
      <c r="F65" s="168">
        <f t="shared" si="38"/>
        <v>0</v>
      </c>
      <c r="G65" s="358"/>
      <c r="H65" s="167"/>
      <c r="I65" s="168">
        <f t="shared" si="39"/>
        <v>0</v>
      </c>
      <c r="J65" s="358"/>
      <c r="K65" s="164"/>
      <c r="L65" s="168">
        <f t="shared" si="40"/>
        <v>0</v>
      </c>
      <c r="M65" s="358"/>
      <c r="N65" s="167"/>
      <c r="O65" s="168">
        <f t="shared" si="41"/>
        <v>0</v>
      </c>
      <c r="P65" s="358"/>
      <c r="Q65" s="164"/>
      <c r="R65" s="168">
        <f t="shared" si="42"/>
        <v>0</v>
      </c>
      <c r="S65" s="358"/>
      <c r="T65" s="167"/>
      <c r="U65" s="168">
        <f t="shared" si="43"/>
        <v>0</v>
      </c>
      <c r="V65" s="358"/>
      <c r="W65" s="129">
        <f t="shared" si="44"/>
        <v>0</v>
      </c>
      <c r="X65" s="168">
        <f t="shared" si="44"/>
        <v>0</v>
      </c>
      <c r="Y65" s="166">
        <f>+W65+X65</f>
        <v>0</v>
      </c>
      <c r="Z65" s="167"/>
      <c r="AA65" s="168">
        <f t="shared" si="45"/>
        <v>0</v>
      </c>
      <c r="AB65" s="358"/>
    </row>
    <row r="66" spans="1:28" ht="15" customHeight="1" x14ac:dyDescent="0.2">
      <c r="A66" s="119" t="s">
        <v>305</v>
      </c>
      <c r="B66" s="181">
        <f t="shared" ref="B66:P66" si="46">SUM(B59:B65)</f>
        <v>0</v>
      </c>
      <c r="C66" s="182">
        <f t="shared" si="46"/>
        <v>0</v>
      </c>
      <c r="D66" s="183">
        <f t="shared" si="46"/>
        <v>0</v>
      </c>
      <c r="E66" s="181">
        <f t="shared" si="46"/>
        <v>0</v>
      </c>
      <c r="F66" s="182">
        <f t="shared" si="46"/>
        <v>0</v>
      </c>
      <c r="G66" s="183">
        <f t="shared" si="46"/>
        <v>0</v>
      </c>
      <c r="H66" s="181">
        <f t="shared" si="46"/>
        <v>0</v>
      </c>
      <c r="I66" s="182">
        <f t="shared" si="46"/>
        <v>0</v>
      </c>
      <c r="J66" s="183">
        <f t="shared" si="46"/>
        <v>0</v>
      </c>
      <c r="K66" s="181">
        <f t="shared" si="46"/>
        <v>0</v>
      </c>
      <c r="L66" s="182">
        <f t="shared" si="46"/>
        <v>0</v>
      </c>
      <c r="M66" s="183">
        <f t="shared" si="46"/>
        <v>0</v>
      </c>
      <c r="N66" s="181">
        <f t="shared" si="46"/>
        <v>0</v>
      </c>
      <c r="O66" s="182">
        <f t="shared" si="46"/>
        <v>0</v>
      </c>
      <c r="P66" s="183">
        <f t="shared" si="46"/>
        <v>0</v>
      </c>
      <c r="Q66" s="181">
        <f t="shared" ref="Q66:AB66" si="47">SUM(Q59:Q65)</f>
        <v>0</v>
      </c>
      <c r="R66" s="182">
        <f t="shared" si="47"/>
        <v>0</v>
      </c>
      <c r="S66" s="183">
        <f t="shared" si="47"/>
        <v>0</v>
      </c>
      <c r="T66" s="181">
        <f t="shared" si="47"/>
        <v>0</v>
      </c>
      <c r="U66" s="182">
        <f t="shared" si="47"/>
        <v>0</v>
      </c>
      <c r="V66" s="183">
        <f t="shared" si="47"/>
        <v>0</v>
      </c>
      <c r="W66" s="181">
        <f t="shared" si="47"/>
        <v>0</v>
      </c>
      <c r="X66" s="182">
        <f t="shared" si="47"/>
        <v>0</v>
      </c>
      <c r="Y66" s="183">
        <f t="shared" si="47"/>
        <v>0</v>
      </c>
      <c r="Z66" s="181">
        <f t="shared" si="47"/>
        <v>0</v>
      </c>
      <c r="AA66" s="182">
        <f t="shared" si="47"/>
        <v>0</v>
      </c>
      <c r="AB66" s="183">
        <f t="shared" si="47"/>
        <v>0</v>
      </c>
    </row>
    <row r="67" spans="1:28" ht="15" customHeight="1" x14ac:dyDescent="0.2">
      <c r="A67" s="115"/>
      <c r="B67" s="129"/>
      <c r="C67" s="168"/>
      <c r="D67" s="166"/>
      <c r="E67" s="129"/>
      <c r="F67" s="168"/>
      <c r="G67" s="166"/>
      <c r="H67" s="129"/>
      <c r="I67" s="168"/>
      <c r="J67" s="358"/>
      <c r="K67" s="129"/>
      <c r="L67" s="168"/>
      <c r="M67" s="358"/>
      <c r="N67" s="129"/>
      <c r="O67" s="168"/>
      <c r="P67" s="166"/>
      <c r="Q67" s="129"/>
      <c r="R67" s="168"/>
      <c r="S67" s="166"/>
      <c r="T67" s="129"/>
      <c r="U67" s="168"/>
      <c r="V67" s="166"/>
      <c r="W67" s="129"/>
      <c r="X67" s="168"/>
      <c r="Y67" s="166"/>
      <c r="Z67" s="129"/>
      <c r="AA67" s="168"/>
      <c r="AB67" s="166"/>
    </row>
    <row r="68" spans="1:28" s="44" customFormat="1" ht="15" customHeight="1" x14ac:dyDescent="0.2">
      <c r="A68" s="115" t="s">
        <v>306</v>
      </c>
      <c r="B68" s="129"/>
      <c r="C68" s="168"/>
      <c r="D68" s="166"/>
      <c r="E68" s="129"/>
      <c r="F68" s="168"/>
      <c r="G68" s="358"/>
      <c r="H68" s="129"/>
      <c r="I68" s="168"/>
      <c r="J68" s="358"/>
      <c r="K68" s="129"/>
      <c r="L68" s="168"/>
      <c r="M68" s="358"/>
      <c r="N68" s="129"/>
      <c r="O68" s="168"/>
      <c r="P68" s="358"/>
      <c r="Q68" s="129"/>
      <c r="R68" s="168"/>
      <c r="S68" s="358"/>
      <c r="T68" s="129"/>
      <c r="U68" s="168"/>
      <c r="V68" s="358"/>
      <c r="W68" s="129"/>
      <c r="X68" s="168"/>
      <c r="Y68" s="166"/>
      <c r="Z68" s="129"/>
      <c r="AA68" s="168"/>
      <c r="AB68" s="166"/>
    </row>
    <row r="69" spans="1:28" ht="15" customHeight="1" x14ac:dyDescent="0.2">
      <c r="A69" s="115" t="s">
        <v>37</v>
      </c>
      <c r="B69" s="164"/>
      <c r="C69" s="168">
        <f t="shared" ref="C69:C74" si="48">D69-B69</f>
        <v>0</v>
      </c>
      <c r="D69" s="358"/>
      <c r="E69" s="167"/>
      <c r="F69" s="168">
        <f t="shared" ref="F69:F74" si="49">G69-E69</f>
        <v>0</v>
      </c>
      <c r="G69" s="358"/>
      <c r="H69" s="167"/>
      <c r="I69" s="168">
        <f t="shared" ref="I69:I74" si="50">J69-H69</f>
        <v>0</v>
      </c>
      <c r="J69" s="358"/>
      <c r="K69" s="164"/>
      <c r="L69" s="168">
        <f t="shared" ref="L69:L74" si="51">M69-K69</f>
        <v>0</v>
      </c>
      <c r="M69" s="358"/>
      <c r="N69" s="164"/>
      <c r="O69" s="168">
        <f t="shared" ref="O69:O74" si="52">P69-N69</f>
        <v>0</v>
      </c>
      <c r="P69" s="358"/>
      <c r="Q69" s="164"/>
      <c r="R69" s="168">
        <f t="shared" ref="R69:R74" si="53">S69-Q69</f>
        <v>0</v>
      </c>
      <c r="S69" s="358"/>
      <c r="T69" s="164"/>
      <c r="U69" s="168">
        <f>V69-T69</f>
        <v>0</v>
      </c>
      <c r="V69" s="358"/>
      <c r="W69" s="129">
        <f t="shared" ref="W69:Y74" si="54">+B69+E69+H69+K69+N69+Q69+T69</f>
        <v>0</v>
      </c>
      <c r="X69" s="168">
        <f t="shared" si="54"/>
        <v>0</v>
      </c>
      <c r="Y69" s="166">
        <f t="shared" si="54"/>
        <v>0</v>
      </c>
      <c r="Z69" s="167"/>
      <c r="AA69" s="168">
        <f t="shared" ref="AA69:AA74" si="55">AB69-Z69</f>
        <v>0</v>
      </c>
      <c r="AB69" s="358"/>
    </row>
    <row r="70" spans="1:28" ht="15" customHeight="1" x14ac:dyDescent="0.2">
      <c r="A70" s="115" t="s">
        <v>38</v>
      </c>
      <c r="B70" s="164"/>
      <c r="C70" s="168">
        <f t="shared" si="48"/>
        <v>0</v>
      </c>
      <c r="D70" s="358"/>
      <c r="E70" s="167"/>
      <c r="F70" s="168">
        <f t="shared" si="49"/>
        <v>0</v>
      </c>
      <c r="G70" s="358"/>
      <c r="H70" s="167"/>
      <c r="I70" s="168">
        <f t="shared" si="50"/>
        <v>0</v>
      </c>
      <c r="J70" s="358"/>
      <c r="K70" s="164"/>
      <c r="L70" s="168">
        <f t="shared" si="51"/>
        <v>0</v>
      </c>
      <c r="M70" s="358"/>
      <c r="N70" s="164"/>
      <c r="O70" s="168">
        <f t="shared" si="52"/>
        <v>0</v>
      </c>
      <c r="P70" s="358"/>
      <c r="Q70" s="164"/>
      <c r="R70" s="168">
        <f t="shared" si="53"/>
        <v>0</v>
      </c>
      <c r="S70" s="358"/>
      <c r="T70" s="164"/>
      <c r="U70" s="168">
        <f t="shared" ref="U70:U74" si="56">V70-T70</f>
        <v>0</v>
      </c>
      <c r="V70" s="358"/>
      <c r="W70" s="129">
        <f t="shared" si="54"/>
        <v>0</v>
      </c>
      <c r="X70" s="168">
        <f t="shared" si="54"/>
        <v>0</v>
      </c>
      <c r="Y70" s="166">
        <f t="shared" si="54"/>
        <v>0</v>
      </c>
      <c r="Z70" s="167"/>
      <c r="AA70" s="168">
        <f t="shared" si="55"/>
        <v>0</v>
      </c>
      <c r="AB70" s="358"/>
    </row>
    <row r="71" spans="1:28" ht="15" customHeight="1" x14ac:dyDescent="0.2">
      <c r="A71" s="115" t="s">
        <v>48</v>
      </c>
      <c r="B71" s="164"/>
      <c r="C71" s="168">
        <f t="shared" si="48"/>
        <v>0</v>
      </c>
      <c r="D71" s="358"/>
      <c r="E71" s="167"/>
      <c r="F71" s="168">
        <f t="shared" si="49"/>
        <v>0</v>
      </c>
      <c r="G71" s="358"/>
      <c r="H71" s="167"/>
      <c r="I71" s="168">
        <f t="shared" si="50"/>
        <v>0</v>
      </c>
      <c r="J71" s="358"/>
      <c r="K71" s="164"/>
      <c r="L71" s="168">
        <f t="shared" si="51"/>
        <v>0</v>
      </c>
      <c r="M71" s="358"/>
      <c r="N71" s="164"/>
      <c r="O71" s="168">
        <f t="shared" si="52"/>
        <v>0</v>
      </c>
      <c r="P71" s="358"/>
      <c r="Q71" s="164"/>
      <c r="R71" s="168">
        <f t="shared" si="53"/>
        <v>0</v>
      </c>
      <c r="S71" s="358"/>
      <c r="T71" s="164"/>
      <c r="U71" s="168">
        <f t="shared" si="56"/>
        <v>0</v>
      </c>
      <c r="V71" s="358"/>
      <c r="W71" s="129">
        <f t="shared" si="54"/>
        <v>0</v>
      </c>
      <c r="X71" s="168">
        <f t="shared" si="54"/>
        <v>0</v>
      </c>
      <c r="Y71" s="166">
        <f t="shared" si="54"/>
        <v>0</v>
      </c>
      <c r="Z71" s="167"/>
      <c r="AA71" s="168">
        <f t="shared" si="55"/>
        <v>0</v>
      </c>
      <c r="AB71" s="358"/>
    </row>
    <row r="72" spans="1:28" ht="15" customHeight="1" x14ac:dyDescent="0.2">
      <c r="A72" s="115" t="s">
        <v>49</v>
      </c>
      <c r="B72" s="164"/>
      <c r="C72" s="168">
        <f t="shared" si="48"/>
        <v>0</v>
      </c>
      <c r="D72" s="358"/>
      <c r="E72" s="167"/>
      <c r="F72" s="168">
        <f t="shared" si="49"/>
        <v>0</v>
      </c>
      <c r="G72" s="358"/>
      <c r="H72" s="167"/>
      <c r="I72" s="168">
        <f t="shared" si="50"/>
        <v>0</v>
      </c>
      <c r="J72" s="358"/>
      <c r="K72" s="164"/>
      <c r="L72" s="168">
        <f t="shared" si="51"/>
        <v>0</v>
      </c>
      <c r="M72" s="358"/>
      <c r="N72" s="164"/>
      <c r="O72" s="168">
        <f t="shared" si="52"/>
        <v>0</v>
      </c>
      <c r="P72" s="358"/>
      <c r="Q72" s="164"/>
      <c r="R72" s="168">
        <f t="shared" si="53"/>
        <v>0</v>
      </c>
      <c r="S72" s="358"/>
      <c r="T72" s="164"/>
      <c r="U72" s="168">
        <f t="shared" si="56"/>
        <v>0</v>
      </c>
      <c r="V72" s="358"/>
      <c r="W72" s="129">
        <f t="shared" si="54"/>
        <v>0</v>
      </c>
      <c r="X72" s="168">
        <f t="shared" si="54"/>
        <v>0</v>
      </c>
      <c r="Y72" s="166">
        <f t="shared" si="54"/>
        <v>0</v>
      </c>
      <c r="Z72" s="167"/>
      <c r="AA72" s="168">
        <f t="shared" si="55"/>
        <v>0</v>
      </c>
      <c r="AB72" s="358"/>
    </row>
    <row r="73" spans="1:28" ht="15" customHeight="1" x14ac:dyDescent="0.2">
      <c r="A73" s="115" t="s">
        <v>50</v>
      </c>
      <c r="B73" s="167"/>
      <c r="C73" s="168">
        <f t="shared" si="48"/>
        <v>0</v>
      </c>
      <c r="D73" s="358"/>
      <c r="E73" s="167"/>
      <c r="F73" s="168">
        <f t="shared" si="49"/>
        <v>0</v>
      </c>
      <c r="G73" s="358"/>
      <c r="H73" s="167"/>
      <c r="I73" s="168">
        <f t="shared" si="50"/>
        <v>0</v>
      </c>
      <c r="J73" s="358"/>
      <c r="K73" s="167"/>
      <c r="L73" s="168">
        <f t="shared" si="51"/>
        <v>0</v>
      </c>
      <c r="M73" s="358"/>
      <c r="N73" s="167"/>
      <c r="O73" s="168">
        <f t="shared" si="52"/>
        <v>0</v>
      </c>
      <c r="P73" s="358"/>
      <c r="Q73" s="167"/>
      <c r="R73" s="168">
        <f t="shared" si="53"/>
        <v>0</v>
      </c>
      <c r="S73" s="358"/>
      <c r="T73" s="167"/>
      <c r="U73" s="168">
        <f t="shared" si="56"/>
        <v>0</v>
      </c>
      <c r="V73" s="358"/>
      <c r="W73" s="129">
        <f t="shared" si="54"/>
        <v>0</v>
      </c>
      <c r="X73" s="168">
        <f t="shared" si="54"/>
        <v>0</v>
      </c>
      <c r="Y73" s="166">
        <f t="shared" si="54"/>
        <v>0</v>
      </c>
      <c r="Z73" s="167"/>
      <c r="AA73" s="168">
        <f t="shared" si="55"/>
        <v>0</v>
      </c>
      <c r="AB73" s="358"/>
    </row>
    <row r="74" spans="1:28" ht="15" customHeight="1" x14ac:dyDescent="0.2">
      <c r="A74" s="115" t="s">
        <v>81</v>
      </c>
      <c r="B74" s="167"/>
      <c r="C74" s="168">
        <f t="shared" si="48"/>
        <v>0</v>
      </c>
      <c r="D74" s="358"/>
      <c r="E74" s="167"/>
      <c r="F74" s="168">
        <f t="shared" si="49"/>
        <v>0</v>
      </c>
      <c r="G74" s="358"/>
      <c r="H74" s="167"/>
      <c r="I74" s="168">
        <f t="shared" si="50"/>
        <v>0</v>
      </c>
      <c r="J74" s="358"/>
      <c r="K74" s="167"/>
      <c r="L74" s="168">
        <f t="shared" si="51"/>
        <v>0</v>
      </c>
      <c r="M74" s="358"/>
      <c r="N74" s="167"/>
      <c r="O74" s="168">
        <f t="shared" si="52"/>
        <v>0</v>
      </c>
      <c r="P74" s="358"/>
      <c r="Q74" s="167"/>
      <c r="R74" s="168">
        <f t="shared" si="53"/>
        <v>0</v>
      </c>
      <c r="S74" s="358"/>
      <c r="T74" s="167"/>
      <c r="U74" s="168">
        <f t="shared" si="56"/>
        <v>0</v>
      </c>
      <c r="V74" s="358"/>
      <c r="W74" s="129">
        <f t="shared" si="54"/>
        <v>0</v>
      </c>
      <c r="X74" s="168">
        <f t="shared" si="54"/>
        <v>0</v>
      </c>
      <c r="Y74" s="166">
        <f>+W74+X74</f>
        <v>0</v>
      </c>
      <c r="Z74" s="167"/>
      <c r="AA74" s="168">
        <f t="shared" si="55"/>
        <v>0</v>
      </c>
      <c r="AB74" s="358"/>
    </row>
    <row r="75" spans="1:28" s="44" customFormat="1" ht="15" customHeight="1" x14ac:dyDescent="0.2">
      <c r="A75" s="119" t="s">
        <v>307</v>
      </c>
      <c r="B75" s="181">
        <f t="shared" ref="B75:P75" si="57">SUM(B69:B74)</f>
        <v>0</v>
      </c>
      <c r="C75" s="182">
        <f t="shared" si="57"/>
        <v>0</v>
      </c>
      <c r="D75" s="183">
        <f t="shared" si="57"/>
        <v>0</v>
      </c>
      <c r="E75" s="181">
        <f t="shared" si="57"/>
        <v>0</v>
      </c>
      <c r="F75" s="182">
        <f t="shared" si="57"/>
        <v>0</v>
      </c>
      <c r="G75" s="183">
        <f t="shared" si="57"/>
        <v>0</v>
      </c>
      <c r="H75" s="181">
        <f t="shared" si="57"/>
        <v>0</v>
      </c>
      <c r="I75" s="182">
        <f t="shared" si="57"/>
        <v>0</v>
      </c>
      <c r="J75" s="183">
        <f t="shared" si="57"/>
        <v>0</v>
      </c>
      <c r="K75" s="181">
        <f t="shared" si="57"/>
        <v>0</v>
      </c>
      <c r="L75" s="182">
        <f t="shared" si="57"/>
        <v>0</v>
      </c>
      <c r="M75" s="183">
        <f t="shared" si="57"/>
        <v>0</v>
      </c>
      <c r="N75" s="181">
        <f t="shared" si="57"/>
        <v>0</v>
      </c>
      <c r="O75" s="182">
        <f t="shared" si="57"/>
        <v>0</v>
      </c>
      <c r="P75" s="183">
        <f t="shared" si="57"/>
        <v>0</v>
      </c>
      <c r="Q75" s="181">
        <f t="shared" ref="Q75:AA75" si="58">SUM(Q69:Q74)</f>
        <v>0</v>
      </c>
      <c r="R75" s="182">
        <f t="shared" si="58"/>
        <v>0</v>
      </c>
      <c r="S75" s="183">
        <f t="shared" si="58"/>
        <v>0</v>
      </c>
      <c r="T75" s="181">
        <f t="shared" si="58"/>
        <v>0</v>
      </c>
      <c r="U75" s="182">
        <f t="shared" si="58"/>
        <v>0</v>
      </c>
      <c r="V75" s="183">
        <f t="shared" si="58"/>
        <v>0</v>
      </c>
      <c r="W75" s="181">
        <f t="shared" si="58"/>
        <v>0</v>
      </c>
      <c r="X75" s="182">
        <f t="shared" si="58"/>
        <v>0</v>
      </c>
      <c r="Y75" s="183">
        <f t="shared" si="58"/>
        <v>0</v>
      </c>
      <c r="Z75" s="181">
        <f t="shared" si="58"/>
        <v>0</v>
      </c>
      <c r="AA75" s="182">
        <f t="shared" si="58"/>
        <v>0</v>
      </c>
      <c r="AB75" s="183">
        <f>SUM(AB69:AB74)</f>
        <v>0</v>
      </c>
    </row>
    <row r="76" spans="1:28" ht="15" customHeight="1" x14ac:dyDescent="0.2">
      <c r="A76" s="115"/>
      <c r="B76" s="129"/>
      <c r="C76" s="168"/>
      <c r="D76" s="166"/>
      <c r="E76" s="129"/>
      <c r="F76" s="168"/>
      <c r="G76" s="166"/>
      <c r="H76" s="129"/>
      <c r="I76" s="168"/>
      <c r="J76" s="166"/>
      <c r="K76" s="129"/>
      <c r="L76" s="168"/>
      <c r="M76" s="166"/>
      <c r="N76" s="129"/>
      <c r="O76" s="168"/>
      <c r="P76" s="166"/>
      <c r="Q76" s="129"/>
      <c r="R76" s="168"/>
      <c r="S76" s="166"/>
      <c r="T76" s="129"/>
      <c r="U76" s="168"/>
      <c r="V76" s="166"/>
      <c r="W76" s="129"/>
      <c r="X76" s="168"/>
      <c r="Y76" s="166"/>
      <c r="Z76" s="129"/>
      <c r="AA76" s="168"/>
      <c r="AB76" s="166"/>
    </row>
    <row r="77" spans="1:28" ht="15" customHeight="1" x14ac:dyDescent="0.2">
      <c r="A77" s="115" t="s">
        <v>308</v>
      </c>
      <c r="B77" s="129"/>
      <c r="C77" s="168"/>
      <c r="D77" s="166"/>
      <c r="E77" s="129"/>
      <c r="F77" s="168"/>
      <c r="G77" s="358"/>
      <c r="H77" s="129"/>
      <c r="I77" s="168"/>
      <c r="J77" s="358"/>
      <c r="K77" s="129"/>
      <c r="L77" s="168"/>
      <c r="M77" s="358"/>
      <c r="N77" s="129"/>
      <c r="O77" s="168"/>
      <c r="P77" s="166"/>
      <c r="Q77" s="129"/>
      <c r="R77" s="168"/>
      <c r="S77" s="358"/>
      <c r="T77" s="129"/>
      <c r="U77" s="168"/>
      <c r="V77" s="166"/>
      <c r="W77" s="129"/>
      <c r="X77" s="168"/>
      <c r="Y77" s="166"/>
      <c r="Z77" s="129"/>
      <c r="AA77" s="168"/>
      <c r="AB77" s="358"/>
    </row>
    <row r="78" spans="1:28" ht="15" customHeight="1" x14ac:dyDescent="0.2">
      <c r="A78" s="115" t="s">
        <v>51</v>
      </c>
      <c r="B78" s="167"/>
      <c r="C78" s="168">
        <f t="shared" ref="C78:C92" si="59">D78-B78</f>
        <v>0</v>
      </c>
      <c r="D78" s="358"/>
      <c r="E78" s="167"/>
      <c r="F78" s="168">
        <f t="shared" ref="F78:F92" si="60">G78-E78</f>
        <v>0</v>
      </c>
      <c r="G78" s="358"/>
      <c r="H78" s="167"/>
      <c r="I78" s="168">
        <f t="shared" ref="I78:I92" si="61">J78-H78</f>
        <v>0</v>
      </c>
      <c r="J78" s="358"/>
      <c r="K78" s="167"/>
      <c r="L78" s="168">
        <f t="shared" ref="L78:L92" si="62">M78-K78</f>
        <v>0</v>
      </c>
      <c r="M78" s="358"/>
      <c r="N78" s="167"/>
      <c r="O78" s="168">
        <f t="shared" ref="O78:O92" si="63">P78-N78</f>
        <v>0</v>
      </c>
      <c r="P78" s="358"/>
      <c r="Q78" s="167"/>
      <c r="R78" s="168">
        <f t="shared" ref="R78:R93" si="64">S78-Q78</f>
        <v>0</v>
      </c>
      <c r="S78" s="358"/>
      <c r="T78" s="167"/>
      <c r="U78" s="168">
        <f t="shared" ref="U78:U92" si="65">V78-T78</f>
        <v>0</v>
      </c>
      <c r="V78" s="358"/>
      <c r="W78" s="129">
        <f t="shared" ref="W78:W92" si="66">+B78+E78+H78+K78+N78+Q78+T78</f>
        <v>0</v>
      </c>
      <c r="X78" s="168">
        <f t="shared" ref="X78:X92" si="67">+C78+F78+I78+L78+O78+R78+U78</f>
        <v>0</v>
      </c>
      <c r="Y78" s="166">
        <f t="shared" ref="Y78:Y92" si="68">+D78+G78+J78+M78+P78+S78+V78</f>
        <v>0</v>
      </c>
      <c r="Z78" s="167"/>
      <c r="AA78" s="168">
        <f t="shared" ref="AA78:AA92" si="69">AB78-Z78</f>
        <v>0</v>
      </c>
      <c r="AB78" s="358"/>
    </row>
    <row r="79" spans="1:28" ht="15" customHeight="1" x14ac:dyDescent="0.2">
      <c r="A79" s="115" t="s">
        <v>52</v>
      </c>
      <c r="B79" s="167"/>
      <c r="C79" s="168">
        <f t="shared" si="59"/>
        <v>0</v>
      </c>
      <c r="D79" s="358"/>
      <c r="E79" s="167"/>
      <c r="F79" s="168">
        <f t="shared" si="60"/>
        <v>0</v>
      </c>
      <c r="G79" s="358"/>
      <c r="H79" s="167"/>
      <c r="I79" s="168">
        <f t="shared" si="61"/>
        <v>0</v>
      </c>
      <c r="J79" s="358"/>
      <c r="K79" s="167"/>
      <c r="L79" s="168">
        <f t="shared" si="62"/>
        <v>0</v>
      </c>
      <c r="M79" s="358"/>
      <c r="N79" s="167"/>
      <c r="O79" s="168">
        <f t="shared" si="63"/>
        <v>0</v>
      </c>
      <c r="P79" s="358"/>
      <c r="Q79" s="167"/>
      <c r="R79" s="168">
        <f t="shared" si="64"/>
        <v>0</v>
      </c>
      <c r="S79" s="358"/>
      <c r="T79" s="167"/>
      <c r="U79" s="168">
        <f t="shared" si="65"/>
        <v>0</v>
      </c>
      <c r="V79" s="358"/>
      <c r="W79" s="129">
        <f t="shared" si="66"/>
        <v>0</v>
      </c>
      <c r="X79" s="168">
        <f t="shared" si="67"/>
        <v>0</v>
      </c>
      <c r="Y79" s="166">
        <f t="shared" si="68"/>
        <v>0</v>
      </c>
      <c r="Z79" s="167"/>
      <c r="AA79" s="168">
        <f t="shared" si="69"/>
        <v>0</v>
      </c>
      <c r="AB79" s="358"/>
    </row>
    <row r="80" spans="1:28" ht="15" customHeight="1" x14ac:dyDescent="0.2">
      <c r="A80" s="115" t="s">
        <v>53</v>
      </c>
      <c r="B80" s="167"/>
      <c r="C80" s="168">
        <f t="shared" si="59"/>
        <v>0</v>
      </c>
      <c r="D80" s="358"/>
      <c r="E80" s="167"/>
      <c r="F80" s="168">
        <f t="shared" si="60"/>
        <v>0</v>
      </c>
      <c r="G80" s="358"/>
      <c r="H80" s="167"/>
      <c r="I80" s="168">
        <f t="shared" si="61"/>
        <v>0</v>
      </c>
      <c r="J80" s="358"/>
      <c r="K80" s="167"/>
      <c r="L80" s="168">
        <f t="shared" si="62"/>
        <v>0</v>
      </c>
      <c r="M80" s="358"/>
      <c r="N80" s="167"/>
      <c r="O80" s="168">
        <f t="shared" si="63"/>
        <v>0</v>
      </c>
      <c r="P80" s="358"/>
      <c r="Q80" s="167"/>
      <c r="R80" s="168">
        <f t="shared" si="64"/>
        <v>0</v>
      </c>
      <c r="S80" s="358"/>
      <c r="T80" s="167"/>
      <c r="U80" s="168">
        <f t="shared" si="65"/>
        <v>0</v>
      </c>
      <c r="V80" s="358"/>
      <c r="W80" s="129">
        <f t="shared" si="66"/>
        <v>0</v>
      </c>
      <c r="X80" s="168">
        <f t="shared" si="67"/>
        <v>0</v>
      </c>
      <c r="Y80" s="166">
        <f t="shared" si="68"/>
        <v>0</v>
      </c>
      <c r="Z80" s="167"/>
      <c r="AA80" s="168">
        <f t="shared" si="69"/>
        <v>0</v>
      </c>
      <c r="AB80" s="358"/>
    </row>
    <row r="81" spans="1:28" ht="15" customHeight="1" x14ac:dyDescent="0.2">
      <c r="A81" s="115" t="s">
        <v>54</v>
      </c>
      <c r="B81" s="167"/>
      <c r="C81" s="168">
        <f t="shared" si="59"/>
        <v>0</v>
      </c>
      <c r="D81" s="358"/>
      <c r="E81" s="167"/>
      <c r="F81" s="168">
        <f t="shared" si="60"/>
        <v>0</v>
      </c>
      <c r="G81" s="358"/>
      <c r="H81" s="167"/>
      <c r="I81" s="168">
        <f t="shared" si="61"/>
        <v>0</v>
      </c>
      <c r="J81" s="358"/>
      <c r="K81" s="167"/>
      <c r="L81" s="168">
        <f t="shared" si="62"/>
        <v>0</v>
      </c>
      <c r="M81" s="358"/>
      <c r="N81" s="167"/>
      <c r="O81" s="168">
        <f t="shared" si="63"/>
        <v>0</v>
      </c>
      <c r="P81" s="358"/>
      <c r="Q81" s="167"/>
      <c r="R81" s="168">
        <f t="shared" si="64"/>
        <v>0</v>
      </c>
      <c r="S81" s="358"/>
      <c r="T81" s="167"/>
      <c r="U81" s="168">
        <f t="shared" si="65"/>
        <v>0</v>
      </c>
      <c r="V81" s="358"/>
      <c r="W81" s="129">
        <f t="shared" si="66"/>
        <v>0</v>
      </c>
      <c r="X81" s="168">
        <f t="shared" si="67"/>
        <v>0</v>
      </c>
      <c r="Y81" s="166">
        <f t="shared" si="68"/>
        <v>0</v>
      </c>
      <c r="Z81" s="167"/>
      <c r="AA81" s="168">
        <f t="shared" si="69"/>
        <v>0</v>
      </c>
      <c r="AB81" s="358"/>
    </row>
    <row r="82" spans="1:28" ht="15" customHeight="1" x14ac:dyDescent="0.2">
      <c r="A82" s="115" t="s">
        <v>55</v>
      </c>
      <c r="B82" s="167"/>
      <c r="C82" s="168">
        <f t="shared" si="59"/>
        <v>0</v>
      </c>
      <c r="D82" s="358"/>
      <c r="E82" s="167"/>
      <c r="F82" s="168">
        <f t="shared" si="60"/>
        <v>0</v>
      </c>
      <c r="G82" s="358"/>
      <c r="H82" s="167"/>
      <c r="I82" s="168">
        <f t="shared" si="61"/>
        <v>0</v>
      </c>
      <c r="J82" s="358"/>
      <c r="K82" s="167"/>
      <c r="L82" s="168">
        <f t="shared" si="62"/>
        <v>0</v>
      </c>
      <c r="M82" s="358"/>
      <c r="N82" s="167"/>
      <c r="O82" s="168">
        <f t="shared" si="63"/>
        <v>0</v>
      </c>
      <c r="P82" s="358"/>
      <c r="Q82" s="167"/>
      <c r="R82" s="168">
        <f t="shared" si="64"/>
        <v>0</v>
      </c>
      <c r="S82" s="358"/>
      <c r="T82" s="167"/>
      <c r="U82" s="168">
        <f t="shared" si="65"/>
        <v>0</v>
      </c>
      <c r="V82" s="358"/>
      <c r="W82" s="129">
        <f t="shared" si="66"/>
        <v>0</v>
      </c>
      <c r="X82" s="168">
        <f t="shared" si="67"/>
        <v>0</v>
      </c>
      <c r="Y82" s="166">
        <f t="shared" si="68"/>
        <v>0</v>
      </c>
      <c r="Z82" s="167"/>
      <c r="AA82" s="168">
        <f t="shared" si="69"/>
        <v>0</v>
      </c>
      <c r="AB82" s="358"/>
    </row>
    <row r="83" spans="1:28" ht="15" customHeight="1" x14ac:dyDescent="0.2">
      <c r="A83" s="115" t="s">
        <v>56</v>
      </c>
      <c r="B83" s="167"/>
      <c r="C83" s="168">
        <f t="shared" si="59"/>
        <v>0</v>
      </c>
      <c r="D83" s="358"/>
      <c r="E83" s="167"/>
      <c r="F83" s="168">
        <f t="shared" si="60"/>
        <v>0</v>
      </c>
      <c r="G83" s="358"/>
      <c r="H83" s="167"/>
      <c r="I83" s="168">
        <f t="shared" si="61"/>
        <v>0</v>
      </c>
      <c r="J83" s="358"/>
      <c r="K83" s="167"/>
      <c r="L83" s="168">
        <f t="shared" si="62"/>
        <v>0</v>
      </c>
      <c r="M83" s="358"/>
      <c r="N83" s="167"/>
      <c r="O83" s="168">
        <f t="shared" si="63"/>
        <v>0</v>
      </c>
      <c r="P83" s="358"/>
      <c r="Q83" s="167"/>
      <c r="R83" s="168">
        <f t="shared" si="64"/>
        <v>0</v>
      </c>
      <c r="S83" s="358"/>
      <c r="T83" s="167"/>
      <c r="U83" s="168">
        <f t="shared" si="65"/>
        <v>0</v>
      </c>
      <c r="V83" s="358"/>
      <c r="W83" s="129">
        <f t="shared" si="66"/>
        <v>0</v>
      </c>
      <c r="X83" s="168">
        <f t="shared" si="67"/>
        <v>0</v>
      </c>
      <c r="Y83" s="166">
        <f t="shared" si="68"/>
        <v>0</v>
      </c>
      <c r="Z83" s="167"/>
      <c r="AA83" s="168">
        <f t="shared" si="69"/>
        <v>0</v>
      </c>
      <c r="AB83" s="358"/>
    </row>
    <row r="84" spans="1:28" ht="15" customHeight="1" x14ac:dyDescent="0.2">
      <c r="A84" s="115" t="s">
        <v>57</v>
      </c>
      <c r="B84" s="167"/>
      <c r="C84" s="168">
        <f t="shared" si="59"/>
        <v>0</v>
      </c>
      <c r="D84" s="358"/>
      <c r="E84" s="167"/>
      <c r="F84" s="168">
        <f t="shared" si="60"/>
        <v>0</v>
      </c>
      <c r="G84" s="358"/>
      <c r="H84" s="167"/>
      <c r="I84" s="168">
        <f t="shared" si="61"/>
        <v>0</v>
      </c>
      <c r="J84" s="358"/>
      <c r="K84" s="167"/>
      <c r="L84" s="168">
        <f t="shared" si="62"/>
        <v>0</v>
      </c>
      <c r="M84" s="358"/>
      <c r="N84" s="167"/>
      <c r="O84" s="168">
        <f t="shared" si="63"/>
        <v>0</v>
      </c>
      <c r="P84" s="358"/>
      <c r="Q84" s="167"/>
      <c r="R84" s="168">
        <f t="shared" si="64"/>
        <v>0</v>
      </c>
      <c r="S84" s="358"/>
      <c r="T84" s="167"/>
      <c r="U84" s="168">
        <f t="shared" si="65"/>
        <v>0</v>
      </c>
      <c r="V84" s="358"/>
      <c r="W84" s="129">
        <f t="shared" si="66"/>
        <v>0</v>
      </c>
      <c r="X84" s="168">
        <f t="shared" si="67"/>
        <v>0</v>
      </c>
      <c r="Y84" s="166">
        <f t="shared" si="68"/>
        <v>0</v>
      </c>
      <c r="Z84" s="167"/>
      <c r="AA84" s="168">
        <f t="shared" si="69"/>
        <v>0</v>
      </c>
      <c r="AB84" s="358"/>
    </row>
    <row r="85" spans="1:28" ht="15" customHeight="1" x14ac:dyDescent="0.2">
      <c r="A85" s="115" t="s">
        <v>58</v>
      </c>
      <c r="B85" s="167"/>
      <c r="C85" s="168">
        <f t="shared" si="59"/>
        <v>0</v>
      </c>
      <c r="D85" s="358"/>
      <c r="E85" s="167"/>
      <c r="F85" s="168">
        <f t="shared" si="60"/>
        <v>0</v>
      </c>
      <c r="G85" s="358"/>
      <c r="H85" s="167"/>
      <c r="I85" s="168">
        <f t="shared" si="61"/>
        <v>0</v>
      </c>
      <c r="J85" s="358"/>
      <c r="K85" s="167"/>
      <c r="L85" s="168">
        <f t="shared" si="62"/>
        <v>0</v>
      </c>
      <c r="M85" s="358"/>
      <c r="N85" s="167"/>
      <c r="O85" s="168">
        <f t="shared" si="63"/>
        <v>0</v>
      </c>
      <c r="P85" s="358"/>
      <c r="Q85" s="167"/>
      <c r="R85" s="168">
        <f t="shared" si="64"/>
        <v>0</v>
      </c>
      <c r="S85" s="358"/>
      <c r="T85" s="167"/>
      <c r="U85" s="168">
        <f t="shared" si="65"/>
        <v>0</v>
      </c>
      <c r="V85" s="358"/>
      <c r="W85" s="129">
        <f t="shared" si="66"/>
        <v>0</v>
      </c>
      <c r="X85" s="168">
        <f t="shared" si="67"/>
        <v>0</v>
      </c>
      <c r="Y85" s="166">
        <f t="shared" si="68"/>
        <v>0</v>
      </c>
      <c r="Z85" s="167"/>
      <c r="AA85" s="168">
        <f t="shared" si="69"/>
        <v>0</v>
      </c>
      <c r="AB85" s="358"/>
    </row>
    <row r="86" spans="1:28" ht="15" customHeight="1" x14ac:dyDescent="0.2">
      <c r="A86" s="115" t="s">
        <v>59</v>
      </c>
      <c r="B86" s="167"/>
      <c r="C86" s="168">
        <f t="shared" si="59"/>
        <v>0</v>
      </c>
      <c r="D86" s="358"/>
      <c r="E86" s="167"/>
      <c r="F86" s="168">
        <f t="shared" si="60"/>
        <v>0</v>
      </c>
      <c r="G86" s="358"/>
      <c r="H86" s="167"/>
      <c r="I86" s="168">
        <f t="shared" si="61"/>
        <v>0</v>
      </c>
      <c r="J86" s="358"/>
      <c r="K86" s="167"/>
      <c r="L86" s="168">
        <f t="shared" si="62"/>
        <v>0</v>
      </c>
      <c r="M86" s="358"/>
      <c r="N86" s="167"/>
      <c r="O86" s="168">
        <f t="shared" si="63"/>
        <v>0</v>
      </c>
      <c r="P86" s="358"/>
      <c r="Q86" s="167"/>
      <c r="R86" s="168">
        <f t="shared" si="64"/>
        <v>0</v>
      </c>
      <c r="S86" s="358"/>
      <c r="T86" s="167"/>
      <c r="U86" s="168">
        <f t="shared" si="65"/>
        <v>0</v>
      </c>
      <c r="V86" s="358"/>
      <c r="W86" s="129">
        <f t="shared" si="66"/>
        <v>0</v>
      </c>
      <c r="X86" s="168">
        <f t="shared" si="67"/>
        <v>0</v>
      </c>
      <c r="Y86" s="166">
        <f t="shared" si="68"/>
        <v>0</v>
      </c>
      <c r="Z86" s="167"/>
      <c r="AA86" s="168">
        <f t="shared" si="69"/>
        <v>0</v>
      </c>
      <c r="AB86" s="358"/>
    </row>
    <row r="87" spans="1:28" ht="15" customHeight="1" x14ac:dyDescent="0.2">
      <c r="A87" s="115" t="s">
        <v>60</v>
      </c>
      <c r="B87" s="167"/>
      <c r="C87" s="168">
        <f t="shared" si="59"/>
        <v>0</v>
      </c>
      <c r="D87" s="358"/>
      <c r="E87" s="167"/>
      <c r="F87" s="168">
        <f t="shared" si="60"/>
        <v>0</v>
      </c>
      <c r="G87" s="358"/>
      <c r="H87" s="167"/>
      <c r="I87" s="168">
        <f t="shared" si="61"/>
        <v>0</v>
      </c>
      <c r="J87" s="358"/>
      <c r="K87" s="167"/>
      <c r="L87" s="168">
        <f t="shared" si="62"/>
        <v>0</v>
      </c>
      <c r="M87" s="358"/>
      <c r="N87" s="167"/>
      <c r="O87" s="168">
        <f t="shared" si="63"/>
        <v>0</v>
      </c>
      <c r="P87" s="358"/>
      <c r="Q87" s="167"/>
      <c r="R87" s="168">
        <f t="shared" si="64"/>
        <v>0</v>
      </c>
      <c r="S87" s="358"/>
      <c r="T87" s="167"/>
      <c r="U87" s="168">
        <f t="shared" si="65"/>
        <v>0</v>
      </c>
      <c r="V87" s="358"/>
      <c r="W87" s="129">
        <f t="shared" si="66"/>
        <v>0</v>
      </c>
      <c r="X87" s="168">
        <f t="shared" si="67"/>
        <v>0</v>
      </c>
      <c r="Y87" s="166">
        <f t="shared" si="68"/>
        <v>0</v>
      </c>
      <c r="Z87" s="167"/>
      <c r="AA87" s="168">
        <f t="shared" si="69"/>
        <v>0</v>
      </c>
      <c r="AB87" s="358"/>
    </row>
    <row r="88" spans="1:28" ht="15" customHeight="1" x14ac:dyDescent="0.2">
      <c r="A88" s="115" t="s">
        <v>61</v>
      </c>
      <c r="B88" s="167"/>
      <c r="C88" s="168">
        <f t="shared" si="59"/>
        <v>0</v>
      </c>
      <c r="D88" s="358"/>
      <c r="E88" s="167"/>
      <c r="F88" s="168">
        <f t="shared" si="60"/>
        <v>0</v>
      </c>
      <c r="G88" s="358"/>
      <c r="H88" s="167"/>
      <c r="I88" s="168">
        <f t="shared" si="61"/>
        <v>0</v>
      </c>
      <c r="J88" s="358"/>
      <c r="K88" s="167"/>
      <c r="L88" s="168">
        <f t="shared" si="62"/>
        <v>0</v>
      </c>
      <c r="M88" s="358"/>
      <c r="N88" s="167"/>
      <c r="O88" s="168">
        <f t="shared" si="63"/>
        <v>0</v>
      </c>
      <c r="P88" s="358"/>
      <c r="Q88" s="167"/>
      <c r="R88" s="168">
        <f t="shared" si="64"/>
        <v>0</v>
      </c>
      <c r="S88" s="358"/>
      <c r="T88" s="167"/>
      <c r="U88" s="168">
        <f t="shared" si="65"/>
        <v>0</v>
      </c>
      <c r="V88" s="358"/>
      <c r="W88" s="129">
        <f t="shared" si="66"/>
        <v>0</v>
      </c>
      <c r="X88" s="168">
        <f t="shared" si="67"/>
        <v>0</v>
      </c>
      <c r="Y88" s="166">
        <f t="shared" si="68"/>
        <v>0</v>
      </c>
      <c r="Z88" s="167"/>
      <c r="AA88" s="168">
        <f t="shared" si="69"/>
        <v>0</v>
      </c>
      <c r="AB88" s="358"/>
    </row>
    <row r="89" spans="1:28" ht="15" customHeight="1" x14ac:dyDescent="0.2">
      <c r="A89" s="115" t="s">
        <v>82</v>
      </c>
      <c r="B89" s="167"/>
      <c r="C89" s="168">
        <f t="shared" si="59"/>
        <v>0</v>
      </c>
      <c r="D89" s="358"/>
      <c r="E89" s="167"/>
      <c r="F89" s="168">
        <f t="shared" si="60"/>
        <v>0</v>
      </c>
      <c r="G89" s="358"/>
      <c r="H89" s="167"/>
      <c r="I89" s="168">
        <f t="shared" si="61"/>
        <v>0</v>
      </c>
      <c r="J89" s="358"/>
      <c r="K89" s="167"/>
      <c r="L89" s="168">
        <f t="shared" si="62"/>
        <v>0</v>
      </c>
      <c r="M89" s="358"/>
      <c r="N89" s="167"/>
      <c r="O89" s="168">
        <f t="shared" si="63"/>
        <v>0</v>
      </c>
      <c r="P89" s="358"/>
      <c r="Q89" s="167"/>
      <c r="R89" s="168">
        <f t="shared" si="64"/>
        <v>0</v>
      </c>
      <c r="S89" s="358"/>
      <c r="T89" s="167">
        <f>'Exhibit C'!C24</f>
        <v>0</v>
      </c>
      <c r="U89" s="167">
        <f>'Exhibit C'!D24</f>
        <v>0</v>
      </c>
      <c r="V89" s="167">
        <f>'Exhibit C'!E24</f>
        <v>0</v>
      </c>
      <c r="W89" s="129">
        <f t="shared" si="66"/>
        <v>0</v>
      </c>
      <c r="X89" s="168">
        <f t="shared" si="67"/>
        <v>0</v>
      </c>
      <c r="Y89" s="166">
        <f t="shared" si="68"/>
        <v>0</v>
      </c>
      <c r="Z89" s="167"/>
      <c r="AA89" s="168">
        <f t="shared" si="69"/>
        <v>0</v>
      </c>
      <c r="AB89" s="358"/>
    </row>
    <row r="90" spans="1:28" ht="15" customHeight="1" x14ac:dyDescent="0.2">
      <c r="A90" s="115" t="s">
        <v>62</v>
      </c>
      <c r="B90" s="167"/>
      <c r="C90" s="168">
        <f t="shared" si="59"/>
        <v>0</v>
      </c>
      <c r="D90" s="358"/>
      <c r="E90" s="167"/>
      <c r="F90" s="168">
        <f t="shared" si="60"/>
        <v>0</v>
      </c>
      <c r="G90" s="358"/>
      <c r="H90" s="167"/>
      <c r="I90" s="168">
        <f t="shared" si="61"/>
        <v>0</v>
      </c>
      <c r="J90" s="358"/>
      <c r="K90" s="167"/>
      <c r="L90" s="168">
        <f t="shared" si="62"/>
        <v>0</v>
      </c>
      <c r="M90" s="358"/>
      <c r="N90" s="167"/>
      <c r="O90" s="168">
        <f t="shared" si="63"/>
        <v>0</v>
      </c>
      <c r="P90" s="358"/>
      <c r="Q90" s="167"/>
      <c r="R90" s="168">
        <f t="shared" si="64"/>
        <v>0</v>
      </c>
      <c r="S90" s="358"/>
      <c r="T90" s="167"/>
      <c r="U90" s="168">
        <f t="shared" si="65"/>
        <v>0</v>
      </c>
      <c r="V90" s="358"/>
      <c r="W90" s="129">
        <f t="shared" si="66"/>
        <v>0</v>
      </c>
      <c r="X90" s="168">
        <f t="shared" si="67"/>
        <v>0</v>
      </c>
      <c r="Y90" s="166">
        <f t="shared" si="68"/>
        <v>0</v>
      </c>
      <c r="Z90" s="167"/>
      <c r="AA90" s="168">
        <f t="shared" si="69"/>
        <v>0</v>
      </c>
      <c r="AB90" s="358"/>
    </row>
    <row r="91" spans="1:28" ht="15" customHeight="1" x14ac:dyDescent="0.2">
      <c r="A91" s="115" t="s">
        <v>83</v>
      </c>
      <c r="B91" s="167"/>
      <c r="C91" s="168">
        <f t="shared" si="59"/>
        <v>0</v>
      </c>
      <c r="D91" s="358"/>
      <c r="E91" s="167"/>
      <c r="F91" s="168">
        <f t="shared" si="60"/>
        <v>0</v>
      </c>
      <c r="G91" s="358"/>
      <c r="H91" s="167"/>
      <c r="I91" s="168">
        <f t="shared" si="61"/>
        <v>0</v>
      </c>
      <c r="J91" s="358"/>
      <c r="K91" s="167"/>
      <c r="L91" s="168">
        <f t="shared" si="62"/>
        <v>0</v>
      </c>
      <c r="M91" s="358"/>
      <c r="N91" s="167"/>
      <c r="O91" s="168">
        <f t="shared" si="63"/>
        <v>0</v>
      </c>
      <c r="P91" s="358"/>
      <c r="Q91" s="167"/>
      <c r="R91" s="168">
        <f t="shared" si="64"/>
        <v>0</v>
      </c>
      <c r="S91" s="358"/>
      <c r="T91" s="167"/>
      <c r="U91" s="168">
        <f t="shared" si="65"/>
        <v>0</v>
      </c>
      <c r="V91" s="358"/>
      <c r="W91" s="129">
        <f t="shared" si="66"/>
        <v>0</v>
      </c>
      <c r="X91" s="168">
        <f t="shared" si="67"/>
        <v>0</v>
      </c>
      <c r="Y91" s="166">
        <f t="shared" si="68"/>
        <v>0</v>
      </c>
      <c r="Z91" s="167"/>
      <c r="AA91" s="168">
        <f t="shared" si="69"/>
        <v>0</v>
      </c>
      <c r="AB91" s="358"/>
    </row>
    <row r="92" spans="1:28" ht="15" customHeight="1" x14ac:dyDescent="0.2">
      <c r="A92" s="115" t="s">
        <v>84</v>
      </c>
      <c r="B92" s="185"/>
      <c r="C92" s="200">
        <f t="shared" si="59"/>
        <v>0</v>
      </c>
      <c r="D92" s="361">
        <v>0</v>
      </c>
      <c r="E92" s="185"/>
      <c r="F92" s="200">
        <f t="shared" si="60"/>
        <v>0</v>
      </c>
      <c r="G92" s="361"/>
      <c r="H92" s="185"/>
      <c r="I92" s="200">
        <f t="shared" si="61"/>
        <v>0</v>
      </c>
      <c r="J92" s="361"/>
      <c r="K92" s="185"/>
      <c r="L92" s="200">
        <f t="shared" si="62"/>
        <v>0</v>
      </c>
      <c r="M92" s="361"/>
      <c r="N92" s="185"/>
      <c r="O92" s="200">
        <f t="shared" si="63"/>
        <v>0</v>
      </c>
      <c r="P92" s="361"/>
      <c r="Q92" s="185"/>
      <c r="R92" s="200">
        <f t="shared" si="64"/>
        <v>0</v>
      </c>
      <c r="S92" s="361"/>
      <c r="T92" s="185"/>
      <c r="U92" s="200">
        <f t="shared" si="65"/>
        <v>0</v>
      </c>
      <c r="V92" s="361"/>
      <c r="W92" s="187">
        <f t="shared" si="66"/>
        <v>0</v>
      </c>
      <c r="X92" s="168">
        <f t="shared" si="67"/>
        <v>0</v>
      </c>
      <c r="Y92" s="186">
        <f t="shared" si="68"/>
        <v>0</v>
      </c>
      <c r="Z92" s="185"/>
      <c r="AA92" s="200">
        <f t="shared" si="69"/>
        <v>0</v>
      </c>
      <c r="AB92" s="361"/>
    </row>
    <row r="93" spans="1:28" s="44" customFormat="1" ht="15" customHeight="1" x14ac:dyDescent="0.2">
      <c r="A93" s="117" t="s">
        <v>309</v>
      </c>
      <c r="B93" s="177">
        <f t="shared" ref="B93:AA93" si="70">SUM(B78:B92)</f>
        <v>0</v>
      </c>
      <c r="C93" s="178">
        <f t="shared" si="70"/>
        <v>0</v>
      </c>
      <c r="D93" s="179">
        <f t="shared" si="70"/>
        <v>0</v>
      </c>
      <c r="E93" s="177">
        <f t="shared" si="70"/>
        <v>0</v>
      </c>
      <c r="F93" s="178">
        <f t="shared" si="70"/>
        <v>0</v>
      </c>
      <c r="G93" s="179">
        <f t="shared" si="70"/>
        <v>0</v>
      </c>
      <c r="H93" s="177">
        <f t="shared" si="70"/>
        <v>0</v>
      </c>
      <c r="I93" s="178">
        <f t="shared" si="70"/>
        <v>0</v>
      </c>
      <c r="J93" s="179">
        <f t="shared" si="70"/>
        <v>0</v>
      </c>
      <c r="K93" s="177">
        <f t="shared" si="70"/>
        <v>0</v>
      </c>
      <c r="L93" s="178">
        <f t="shared" si="70"/>
        <v>0</v>
      </c>
      <c r="M93" s="179">
        <f t="shared" si="70"/>
        <v>0</v>
      </c>
      <c r="N93" s="177">
        <f t="shared" si="70"/>
        <v>0</v>
      </c>
      <c r="O93" s="178">
        <f t="shared" si="70"/>
        <v>0</v>
      </c>
      <c r="P93" s="179">
        <f t="shared" si="70"/>
        <v>0</v>
      </c>
      <c r="Q93" s="177">
        <f t="shared" si="70"/>
        <v>0</v>
      </c>
      <c r="R93" s="178">
        <f t="shared" si="64"/>
        <v>0</v>
      </c>
      <c r="S93" s="179">
        <f t="shared" si="70"/>
        <v>0</v>
      </c>
      <c r="T93" s="177">
        <f t="shared" si="70"/>
        <v>0</v>
      </c>
      <c r="U93" s="178">
        <f t="shared" si="70"/>
        <v>0</v>
      </c>
      <c r="V93" s="179">
        <f t="shared" si="70"/>
        <v>0</v>
      </c>
      <c r="W93" s="177">
        <f t="shared" si="70"/>
        <v>0</v>
      </c>
      <c r="X93" s="188">
        <f t="shared" si="70"/>
        <v>0</v>
      </c>
      <c r="Y93" s="179">
        <f t="shared" si="70"/>
        <v>0</v>
      </c>
      <c r="Z93" s="177">
        <f t="shared" si="70"/>
        <v>0</v>
      </c>
      <c r="AA93" s="178">
        <f t="shared" si="70"/>
        <v>0</v>
      </c>
      <c r="AB93" s="179">
        <f>SUM(AB78:AB92)</f>
        <v>0</v>
      </c>
    </row>
    <row r="94" spans="1:28" ht="15" customHeight="1" thickBot="1" x14ac:dyDescent="0.25">
      <c r="A94" s="169" t="s">
        <v>63</v>
      </c>
      <c r="B94" s="170">
        <f t="shared" ref="B94:AA94" si="71">+B93+B75+B66+B56</f>
        <v>0</v>
      </c>
      <c r="C94" s="171">
        <f t="shared" si="71"/>
        <v>0</v>
      </c>
      <c r="D94" s="172">
        <f t="shared" si="71"/>
        <v>0</v>
      </c>
      <c r="E94" s="170">
        <f t="shared" si="71"/>
        <v>0</v>
      </c>
      <c r="F94" s="171">
        <f t="shared" si="71"/>
        <v>0</v>
      </c>
      <c r="G94" s="172">
        <f t="shared" si="71"/>
        <v>0</v>
      </c>
      <c r="H94" s="170">
        <f t="shared" si="71"/>
        <v>0</v>
      </c>
      <c r="I94" s="171">
        <f t="shared" si="71"/>
        <v>0</v>
      </c>
      <c r="J94" s="172">
        <f t="shared" si="71"/>
        <v>0</v>
      </c>
      <c r="K94" s="170">
        <f t="shared" si="71"/>
        <v>0</v>
      </c>
      <c r="L94" s="171">
        <f t="shared" si="71"/>
        <v>0</v>
      </c>
      <c r="M94" s="172">
        <f t="shared" si="71"/>
        <v>0</v>
      </c>
      <c r="N94" s="170">
        <f t="shared" si="71"/>
        <v>0</v>
      </c>
      <c r="O94" s="171">
        <f t="shared" si="71"/>
        <v>0</v>
      </c>
      <c r="P94" s="172">
        <f t="shared" si="71"/>
        <v>0</v>
      </c>
      <c r="Q94" s="170">
        <f t="shared" si="71"/>
        <v>0</v>
      </c>
      <c r="R94" s="171">
        <f>+R93+R75+R66+R56</f>
        <v>0</v>
      </c>
      <c r="S94" s="172">
        <f t="shared" si="71"/>
        <v>0</v>
      </c>
      <c r="T94" s="170">
        <f t="shared" si="71"/>
        <v>0</v>
      </c>
      <c r="U94" s="171">
        <f t="shared" si="71"/>
        <v>0</v>
      </c>
      <c r="V94" s="172">
        <f t="shared" si="71"/>
        <v>0</v>
      </c>
      <c r="W94" s="170">
        <f t="shared" si="71"/>
        <v>0</v>
      </c>
      <c r="X94" s="171">
        <f t="shared" si="71"/>
        <v>0</v>
      </c>
      <c r="Y94" s="172">
        <f t="shared" si="71"/>
        <v>0</v>
      </c>
      <c r="Z94" s="170">
        <f t="shared" si="71"/>
        <v>0</v>
      </c>
      <c r="AA94" s="171">
        <f t="shared" si="71"/>
        <v>0</v>
      </c>
      <c r="AB94" s="172">
        <f>+AB93+AB75+AB66+AB56</f>
        <v>0</v>
      </c>
    </row>
    <row r="95" spans="1:28" ht="15" customHeight="1" x14ac:dyDescent="0.2">
      <c r="A95" s="115"/>
      <c r="B95" s="189"/>
      <c r="C95" s="190"/>
      <c r="D95" s="191"/>
      <c r="E95" s="189"/>
      <c r="F95" s="190"/>
      <c r="G95" s="191"/>
      <c r="H95" s="189"/>
      <c r="I95" s="190"/>
      <c r="J95" s="191"/>
      <c r="K95" s="189"/>
      <c r="L95" s="190"/>
      <c r="M95" s="191"/>
      <c r="N95" s="129"/>
      <c r="O95" s="190"/>
      <c r="P95" s="191"/>
      <c r="Q95" s="129"/>
      <c r="R95" s="190"/>
      <c r="S95" s="191"/>
      <c r="T95" s="129"/>
      <c r="U95" s="190"/>
      <c r="V95" s="191"/>
      <c r="W95" s="189"/>
      <c r="X95" s="190"/>
      <c r="Y95" s="191"/>
      <c r="Z95" s="129"/>
      <c r="AA95" s="190"/>
      <c r="AB95" s="191"/>
    </row>
    <row r="96" spans="1:28" ht="15" customHeight="1" x14ac:dyDescent="0.2">
      <c r="A96" s="117" t="s">
        <v>64</v>
      </c>
      <c r="B96" s="129"/>
      <c r="C96" s="168"/>
      <c r="D96" s="358"/>
      <c r="E96" s="129"/>
      <c r="F96" s="168"/>
      <c r="G96" s="358"/>
      <c r="H96" s="129"/>
      <c r="I96" s="168"/>
      <c r="J96" s="358"/>
      <c r="K96" s="129"/>
      <c r="L96" s="168"/>
      <c r="M96" s="358"/>
      <c r="N96" s="129"/>
      <c r="O96" s="168"/>
      <c r="P96" s="358"/>
      <c r="Q96" s="129"/>
      <c r="R96" s="168"/>
      <c r="S96" s="358"/>
      <c r="T96" s="129"/>
      <c r="U96" s="168"/>
      <c r="V96" s="166"/>
      <c r="W96" s="129"/>
      <c r="X96" s="168"/>
      <c r="Y96" s="166"/>
      <c r="Z96" s="129"/>
      <c r="AA96" s="168"/>
      <c r="AB96" s="358"/>
    </row>
    <row r="97" spans="1:28" ht="15" customHeight="1" x14ac:dyDescent="0.2">
      <c r="A97" s="115" t="s">
        <v>65</v>
      </c>
      <c r="B97" s="167"/>
      <c r="C97" s="168">
        <f t="shared" ref="C97:C112" si="72">D97-B97</f>
        <v>0</v>
      </c>
      <c r="D97" s="358"/>
      <c r="E97" s="167"/>
      <c r="F97" s="168">
        <f t="shared" ref="F97:F110" si="73">G97-E97</f>
        <v>0</v>
      </c>
      <c r="G97" s="358"/>
      <c r="H97" s="167"/>
      <c r="I97" s="168">
        <f t="shared" ref="I97:I112" si="74">J97-H97</f>
        <v>0</v>
      </c>
      <c r="J97" s="358"/>
      <c r="K97" s="167"/>
      <c r="L97" s="168">
        <f t="shared" ref="L97:L112" si="75">M97-K97</f>
        <v>0</v>
      </c>
      <c r="M97" s="358"/>
      <c r="N97" s="167"/>
      <c r="O97" s="168">
        <f t="shared" ref="O97" si="76">P97-N97</f>
        <v>0</v>
      </c>
      <c r="P97" s="358"/>
      <c r="Q97" s="167"/>
      <c r="R97" s="168">
        <f t="shared" ref="R97:R112" si="77">S97-Q97</f>
        <v>0</v>
      </c>
      <c r="S97" s="358"/>
      <c r="T97" s="167"/>
      <c r="U97" s="168">
        <f t="shared" ref="U97:U112" si="78">V97-T97</f>
        <v>0</v>
      </c>
      <c r="V97" s="358"/>
      <c r="W97" s="129">
        <f t="shared" ref="W97:W112" si="79">+B97+E97+H97+K97+N97+Q97+T97</f>
        <v>0</v>
      </c>
      <c r="X97" s="168">
        <f t="shared" ref="X97:X110" si="80">+C97+F97+I97+L97+O97+R97+U97</f>
        <v>0</v>
      </c>
      <c r="Y97" s="166">
        <f t="shared" ref="Y97:Y112" si="81">+D97+G97+J97+M97+P97+S97+V97</f>
        <v>0</v>
      </c>
      <c r="Z97" s="167"/>
      <c r="AA97" s="168">
        <f t="shared" ref="AA97:AA112" si="82">AB97-Z97</f>
        <v>0</v>
      </c>
      <c r="AB97" s="358"/>
    </row>
    <row r="98" spans="1:28" ht="15" customHeight="1" x14ac:dyDescent="0.2">
      <c r="A98" s="115" t="s">
        <v>66</v>
      </c>
      <c r="B98" s="167"/>
      <c r="C98" s="168">
        <f t="shared" si="72"/>
        <v>0</v>
      </c>
      <c r="D98" s="358"/>
      <c r="E98" s="167"/>
      <c r="F98" s="168">
        <f t="shared" si="73"/>
        <v>0</v>
      </c>
      <c r="G98" s="358"/>
      <c r="H98" s="167"/>
      <c r="I98" s="168">
        <f t="shared" si="74"/>
        <v>0</v>
      </c>
      <c r="J98" s="358"/>
      <c r="K98" s="167"/>
      <c r="L98" s="168">
        <f t="shared" si="75"/>
        <v>0</v>
      </c>
      <c r="M98" s="358"/>
      <c r="N98" s="167"/>
      <c r="O98" s="168">
        <f t="shared" ref="O98:O112" si="83">P98-N98</f>
        <v>0</v>
      </c>
      <c r="P98" s="358"/>
      <c r="Q98" s="167"/>
      <c r="R98" s="168">
        <f t="shared" si="77"/>
        <v>0</v>
      </c>
      <c r="S98" s="358"/>
      <c r="T98" s="167"/>
      <c r="U98" s="168">
        <f t="shared" si="78"/>
        <v>0</v>
      </c>
      <c r="V98" s="358"/>
      <c r="W98" s="129">
        <f t="shared" si="79"/>
        <v>0</v>
      </c>
      <c r="X98" s="168">
        <f t="shared" si="80"/>
        <v>0</v>
      </c>
      <c r="Y98" s="166">
        <f t="shared" si="81"/>
        <v>0</v>
      </c>
      <c r="Z98" s="167"/>
      <c r="AA98" s="168">
        <f t="shared" si="82"/>
        <v>0</v>
      </c>
      <c r="AB98" s="358"/>
    </row>
    <row r="99" spans="1:28" ht="15" customHeight="1" x14ac:dyDescent="0.2">
      <c r="A99" s="115" t="s">
        <v>85</v>
      </c>
      <c r="B99" s="167"/>
      <c r="C99" s="168">
        <f t="shared" si="72"/>
        <v>0</v>
      </c>
      <c r="D99" s="358"/>
      <c r="E99" s="167"/>
      <c r="F99" s="168">
        <f t="shared" si="73"/>
        <v>0</v>
      </c>
      <c r="G99" s="358"/>
      <c r="H99" s="167"/>
      <c r="I99" s="168">
        <f t="shared" si="74"/>
        <v>0</v>
      </c>
      <c r="J99" s="358"/>
      <c r="K99" s="167"/>
      <c r="L99" s="168">
        <f t="shared" si="75"/>
        <v>0</v>
      </c>
      <c r="M99" s="358"/>
      <c r="N99" s="167"/>
      <c r="O99" s="168">
        <f t="shared" si="83"/>
        <v>0</v>
      </c>
      <c r="P99" s="358"/>
      <c r="Q99" s="167"/>
      <c r="R99" s="168">
        <f t="shared" si="77"/>
        <v>0</v>
      </c>
      <c r="S99" s="358"/>
      <c r="T99" s="167"/>
      <c r="U99" s="168">
        <f t="shared" si="78"/>
        <v>0</v>
      </c>
      <c r="V99" s="358"/>
      <c r="W99" s="129">
        <f t="shared" si="79"/>
        <v>0</v>
      </c>
      <c r="X99" s="168">
        <f t="shared" si="80"/>
        <v>0</v>
      </c>
      <c r="Y99" s="166">
        <f t="shared" si="81"/>
        <v>0</v>
      </c>
      <c r="Z99" s="167"/>
      <c r="AA99" s="168">
        <f t="shared" si="82"/>
        <v>0</v>
      </c>
      <c r="AB99" s="358"/>
    </row>
    <row r="100" spans="1:28" ht="15" customHeight="1" x14ac:dyDescent="0.2">
      <c r="A100" s="115" t="s">
        <v>86</v>
      </c>
      <c r="B100" s="167"/>
      <c r="C100" s="168">
        <f t="shared" si="72"/>
        <v>0</v>
      </c>
      <c r="D100" s="358"/>
      <c r="E100" s="167"/>
      <c r="F100" s="168">
        <f t="shared" si="73"/>
        <v>0</v>
      </c>
      <c r="G100" s="358"/>
      <c r="H100" s="167"/>
      <c r="I100" s="168">
        <f t="shared" si="74"/>
        <v>0</v>
      </c>
      <c r="J100" s="358"/>
      <c r="K100" s="167"/>
      <c r="L100" s="168">
        <f t="shared" si="75"/>
        <v>0</v>
      </c>
      <c r="M100" s="358"/>
      <c r="N100" s="167"/>
      <c r="O100" s="168">
        <f t="shared" si="83"/>
        <v>0</v>
      </c>
      <c r="P100" s="358"/>
      <c r="Q100" s="167"/>
      <c r="R100" s="168">
        <f t="shared" si="77"/>
        <v>0</v>
      </c>
      <c r="S100" s="358"/>
      <c r="T100" s="167"/>
      <c r="U100" s="168">
        <f t="shared" si="78"/>
        <v>0</v>
      </c>
      <c r="V100" s="358"/>
      <c r="W100" s="129">
        <f t="shared" si="79"/>
        <v>0</v>
      </c>
      <c r="X100" s="168">
        <f t="shared" si="80"/>
        <v>0</v>
      </c>
      <c r="Y100" s="166">
        <f t="shared" si="81"/>
        <v>0</v>
      </c>
      <c r="Z100" s="167"/>
      <c r="AA100" s="168">
        <f t="shared" si="82"/>
        <v>0</v>
      </c>
      <c r="AB100" s="358"/>
    </row>
    <row r="101" spans="1:28" ht="15" customHeight="1" x14ac:dyDescent="0.2">
      <c r="A101" s="115" t="s">
        <v>67</v>
      </c>
      <c r="B101" s="167"/>
      <c r="C101" s="168">
        <f t="shared" si="72"/>
        <v>0</v>
      </c>
      <c r="D101" s="358"/>
      <c r="E101" s="167"/>
      <c r="F101" s="168">
        <f t="shared" si="73"/>
        <v>0</v>
      </c>
      <c r="G101" s="358"/>
      <c r="H101" s="167"/>
      <c r="I101" s="168">
        <f t="shared" si="74"/>
        <v>0</v>
      </c>
      <c r="J101" s="358"/>
      <c r="K101" s="167"/>
      <c r="L101" s="168">
        <f t="shared" si="75"/>
        <v>0</v>
      </c>
      <c r="M101" s="358"/>
      <c r="N101" s="167"/>
      <c r="O101" s="168">
        <f t="shared" si="83"/>
        <v>0</v>
      </c>
      <c r="P101" s="358"/>
      <c r="Q101" s="167"/>
      <c r="R101" s="168">
        <f t="shared" si="77"/>
        <v>0</v>
      </c>
      <c r="S101" s="358"/>
      <c r="T101" s="167"/>
      <c r="U101" s="168">
        <f t="shared" si="78"/>
        <v>0</v>
      </c>
      <c r="V101" s="358"/>
      <c r="W101" s="129">
        <f t="shared" si="79"/>
        <v>0</v>
      </c>
      <c r="X101" s="168">
        <f t="shared" si="80"/>
        <v>0</v>
      </c>
      <c r="Y101" s="166">
        <f t="shared" si="81"/>
        <v>0</v>
      </c>
      <c r="Z101" s="167"/>
      <c r="AA101" s="168">
        <f t="shared" si="82"/>
        <v>0</v>
      </c>
      <c r="AB101" s="358"/>
    </row>
    <row r="102" spans="1:28" ht="15" customHeight="1" x14ac:dyDescent="0.2">
      <c r="A102" s="115" t="s">
        <v>87</v>
      </c>
      <c r="B102" s="167"/>
      <c r="C102" s="168">
        <f t="shared" si="72"/>
        <v>0</v>
      </c>
      <c r="D102" s="358"/>
      <c r="E102" s="167"/>
      <c r="F102" s="168">
        <f t="shared" si="73"/>
        <v>0</v>
      </c>
      <c r="G102" s="358"/>
      <c r="H102" s="167"/>
      <c r="I102" s="168">
        <f t="shared" si="74"/>
        <v>0</v>
      </c>
      <c r="J102" s="358"/>
      <c r="K102" s="167"/>
      <c r="L102" s="168">
        <f t="shared" si="75"/>
        <v>0</v>
      </c>
      <c r="M102" s="358"/>
      <c r="N102" s="167"/>
      <c r="O102" s="168">
        <f t="shared" si="83"/>
        <v>0</v>
      </c>
      <c r="P102" s="358"/>
      <c r="Q102" s="167"/>
      <c r="R102" s="168">
        <f t="shared" si="77"/>
        <v>0</v>
      </c>
      <c r="S102" s="358"/>
      <c r="T102" s="167"/>
      <c r="U102" s="168">
        <f t="shared" si="78"/>
        <v>0</v>
      </c>
      <c r="V102" s="358"/>
      <c r="W102" s="129">
        <f t="shared" si="79"/>
        <v>0</v>
      </c>
      <c r="X102" s="168">
        <f t="shared" si="80"/>
        <v>0</v>
      </c>
      <c r="Y102" s="166">
        <f t="shared" si="81"/>
        <v>0</v>
      </c>
      <c r="Z102" s="167"/>
      <c r="AA102" s="168">
        <f t="shared" si="82"/>
        <v>0</v>
      </c>
      <c r="AB102" s="358"/>
    </row>
    <row r="103" spans="1:28" ht="15" customHeight="1" x14ac:dyDescent="0.2">
      <c r="A103" s="115" t="s">
        <v>88</v>
      </c>
      <c r="B103" s="167"/>
      <c r="C103" s="168">
        <f t="shared" si="72"/>
        <v>0</v>
      </c>
      <c r="D103" s="358"/>
      <c r="E103" s="167"/>
      <c r="F103" s="168">
        <f t="shared" si="73"/>
        <v>0</v>
      </c>
      <c r="G103" s="358"/>
      <c r="H103" s="167"/>
      <c r="I103" s="168">
        <f t="shared" si="74"/>
        <v>0</v>
      </c>
      <c r="J103" s="358"/>
      <c r="K103" s="167"/>
      <c r="L103" s="168">
        <f t="shared" si="75"/>
        <v>0</v>
      </c>
      <c r="M103" s="358"/>
      <c r="N103" s="167"/>
      <c r="O103" s="168">
        <f t="shared" si="83"/>
        <v>0</v>
      </c>
      <c r="P103" s="358"/>
      <c r="Q103" s="167"/>
      <c r="R103" s="168">
        <f t="shared" si="77"/>
        <v>0</v>
      </c>
      <c r="S103" s="358"/>
      <c r="T103" s="167"/>
      <c r="U103" s="168">
        <f t="shared" si="78"/>
        <v>0</v>
      </c>
      <c r="V103" s="358"/>
      <c r="W103" s="129">
        <f t="shared" si="79"/>
        <v>0</v>
      </c>
      <c r="X103" s="168">
        <f t="shared" si="80"/>
        <v>0</v>
      </c>
      <c r="Y103" s="166">
        <f t="shared" si="81"/>
        <v>0</v>
      </c>
      <c r="Z103" s="167"/>
      <c r="AA103" s="168">
        <f t="shared" si="82"/>
        <v>0</v>
      </c>
      <c r="AB103" s="358"/>
    </row>
    <row r="104" spans="1:28" ht="15" customHeight="1" x14ac:dyDescent="0.2">
      <c r="A104" s="115" t="s">
        <v>68</v>
      </c>
      <c r="B104" s="167"/>
      <c r="C104" s="168">
        <f t="shared" si="72"/>
        <v>0</v>
      </c>
      <c r="D104" s="358"/>
      <c r="E104" s="167"/>
      <c r="F104" s="168">
        <f t="shared" si="73"/>
        <v>0</v>
      </c>
      <c r="G104" s="358"/>
      <c r="H104" s="167"/>
      <c r="I104" s="168">
        <f t="shared" si="74"/>
        <v>0</v>
      </c>
      <c r="J104" s="358"/>
      <c r="K104" s="167"/>
      <c r="L104" s="168">
        <f t="shared" si="75"/>
        <v>0</v>
      </c>
      <c r="M104" s="358"/>
      <c r="N104" s="167"/>
      <c r="O104" s="168">
        <f t="shared" si="83"/>
        <v>0</v>
      </c>
      <c r="P104" s="358"/>
      <c r="Q104" s="167"/>
      <c r="R104" s="168">
        <f t="shared" si="77"/>
        <v>0</v>
      </c>
      <c r="S104" s="358"/>
      <c r="T104" s="167"/>
      <c r="U104" s="168">
        <f t="shared" si="78"/>
        <v>0</v>
      </c>
      <c r="V104" s="358"/>
      <c r="W104" s="129">
        <f t="shared" si="79"/>
        <v>0</v>
      </c>
      <c r="X104" s="168">
        <f t="shared" si="80"/>
        <v>0</v>
      </c>
      <c r="Y104" s="166">
        <f t="shared" si="81"/>
        <v>0</v>
      </c>
      <c r="Z104" s="167"/>
      <c r="AA104" s="168">
        <f t="shared" si="82"/>
        <v>0</v>
      </c>
      <c r="AB104" s="358"/>
    </row>
    <row r="105" spans="1:28" ht="15" customHeight="1" x14ac:dyDescent="0.2">
      <c r="A105" s="115" t="s">
        <v>69</v>
      </c>
      <c r="B105" s="167"/>
      <c r="C105" s="168">
        <f t="shared" si="72"/>
        <v>0</v>
      </c>
      <c r="D105" s="358"/>
      <c r="E105" s="167"/>
      <c r="F105" s="168">
        <f t="shared" si="73"/>
        <v>0</v>
      </c>
      <c r="G105" s="358"/>
      <c r="H105" s="167"/>
      <c r="I105" s="168">
        <f t="shared" si="74"/>
        <v>0</v>
      </c>
      <c r="J105" s="358"/>
      <c r="K105" s="167"/>
      <c r="L105" s="168">
        <f t="shared" si="75"/>
        <v>0</v>
      </c>
      <c r="M105" s="358"/>
      <c r="N105" s="167"/>
      <c r="O105" s="168">
        <f t="shared" si="83"/>
        <v>0</v>
      </c>
      <c r="P105" s="358"/>
      <c r="Q105" s="167"/>
      <c r="R105" s="168">
        <f t="shared" si="77"/>
        <v>0</v>
      </c>
      <c r="S105" s="358"/>
      <c r="T105" s="167"/>
      <c r="U105" s="168">
        <f t="shared" si="78"/>
        <v>0</v>
      </c>
      <c r="V105" s="358"/>
      <c r="W105" s="129">
        <f t="shared" si="79"/>
        <v>0</v>
      </c>
      <c r="X105" s="168">
        <f t="shared" si="80"/>
        <v>0</v>
      </c>
      <c r="Y105" s="166">
        <f t="shared" si="81"/>
        <v>0</v>
      </c>
      <c r="Z105" s="167"/>
      <c r="AA105" s="168">
        <f t="shared" si="82"/>
        <v>0</v>
      </c>
      <c r="AB105" s="358"/>
    </row>
    <row r="106" spans="1:28" ht="15" customHeight="1" x14ac:dyDescent="0.2">
      <c r="A106" s="115" t="s">
        <v>70</v>
      </c>
      <c r="B106" s="167"/>
      <c r="C106" s="168">
        <f t="shared" si="72"/>
        <v>0</v>
      </c>
      <c r="D106" s="358"/>
      <c r="E106" s="167"/>
      <c r="F106" s="168">
        <f t="shared" si="73"/>
        <v>0</v>
      </c>
      <c r="G106" s="358"/>
      <c r="H106" s="167"/>
      <c r="I106" s="168">
        <f t="shared" si="74"/>
        <v>0</v>
      </c>
      <c r="J106" s="358"/>
      <c r="K106" s="167"/>
      <c r="L106" s="168">
        <f t="shared" si="75"/>
        <v>0</v>
      </c>
      <c r="M106" s="358"/>
      <c r="N106" s="167"/>
      <c r="O106" s="168">
        <f t="shared" si="83"/>
        <v>0</v>
      </c>
      <c r="P106" s="358"/>
      <c r="Q106" s="167"/>
      <c r="R106" s="168">
        <f t="shared" si="77"/>
        <v>0</v>
      </c>
      <c r="S106" s="358"/>
      <c r="T106" s="167"/>
      <c r="U106" s="168">
        <f t="shared" si="78"/>
        <v>0</v>
      </c>
      <c r="V106" s="358"/>
      <c r="W106" s="129">
        <f t="shared" si="79"/>
        <v>0</v>
      </c>
      <c r="X106" s="168">
        <f t="shared" si="80"/>
        <v>0</v>
      </c>
      <c r="Y106" s="166">
        <f t="shared" si="81"/>
        <v>0</v>
      </c>
      <c r="Z106" s="167"/>
      <c r="AA106" s="168">
        <f t="shared" si="82"/>
        <v>0</v>
      </c>
      <c r="AB106" s="358"/>
    </row>
    <row r="107" spans="1:28" ht="15" customHeight="1" x14ac:dyDescent="0.2">
      <c r="A107" s="115" t="s">
        <v>71</v>
      </c>
      <c r="B107" s="167"/>
      <c r="C107" s="168">
        <f t="shared" si="72"/>
        <v>0</v>
      </c>
      <c r="D107" s="358"/>
      <c r="E107" s="167"/>
      <c r="F107" s="168">
        <f t="shared" si="73"/>
        <v>0</v>
      </c>
      <c r="G107" s="358"/>
      <c r="H107" s="167"/>
      <c r="I107" s="168">
        <f t="shared" si="74"/>
        <v>0</v>
      </c>
      <c r="J107" s="358"/>
      <c r="K107" s="167"/>
      <c r="L107" s="168">
        <f t="shared" si="75"/>
        <v>0</v>
      </c>
      <c r="M107" s="358"/>
      <c r="N107" s="167"/>
      <c r="O107" s="168">
        <f t="shared" si="83"/>
        <v>0</v>
      </c>
      <c r="P107" s="358"/>
      <c r="Q107" s="167"/>
      <c r="R107" s="168">
        <f t="shared" si="77"/>
        <v>0</v>
      </c>
      <c r="S107" s="358"/>
      <c r="T107" s="167"/>
      <c r="U107" s="168">
        <f t="shared" si="78"/>
        <v>0</v>
      </c>
      <c r="V107" s="358"/>
      <c r="W107" s="129">
        <f t="shared" si="79"/>
        <v>0</v>
      </c>
      <c r="X107" s="168">
        <f t="shared" si="80"/>
        <v>0</v>
      </c>
      <c r="Y107" s="166">
        <f t="shared" si="81"/>
        <v>0</v>
      </c>
      <c r="Z107" s="167"/>
      <c r="AA107" s="168">
        <f t="shared" si="82"/>
        <v>0</v>
      </c>
      <c r="AB107" s="358"/>
    </row>
    <row r="108" spans="1:28" ht="15" customHeight="1" x14ac:dyDescent="0.2">
      <c r="A108" s="115" t="s">
        <v>72</v>
      </c>
      <c r="B108" s="167"/>
      <c r="C108" s="168">
        <f t="shared" si="72"/>
        <v>0</v>
      </c>
      <c r="D108" s="358"/>
      <c r="E108" s="167"/>
      <c r="F108" s="168">
        <f t="shared" si="73"/>
        <v>0</v>
      </c>
      <c r="G108" s="358"/>
      <c r="H108" s="167"/>
      <c r="I108" s="168">
        <f t="shared" si="74"/>
        <v>0</v>
      </c>
      <c r="J108" s="358"/>
      <c r="K108" s="167"/>
      <c r="L108" s="168">
        <f t="shared" si="75"/>
        <v>0</v>
      </c>
      <c r="M108" s="358"/>
      <c r="N108" s="167"/>
      <c r="O108" s="168">
        <f t="shared" si="83"/>
        <v>0</v>
      </c>
      <c r="P108" s="358"/>
      <c r="Q108" s="167"/>
      <c r="R108" s="168">
        <f t="shared" si="77"/>
        <v>0</v>
      </c>
      <c r="S108" s="358"/>
      <c r="T108" s="167"/>
      <c r="U108" s="168">
        <f t="shared" si="78"/>
        <v>0</v>
      </c>
      <c r="V108" s="358"/>
      <c r="W108" s="129">
        <f t="shared" si="79"/>
        <v>0</v>
      </c>
      <c r="X108" s="168">
        <f t="shared" si="80"/>
        <v>0</v>
      </c>
      <c r="Y108" s="166">
        <f t="shared" si="81"/>
        <v>0</v>
      </c>
      <c r="Z108" s="167"/>
      <c r="AA108" s="168">
        <f t="shared" si="82"/>
        <v>0</v>
      </c>
      <c r="AB108" s="358"/>
    </row>
    <row r="109" spans="1:28" ht="15" customHeight="1" x14ac:dyDescent="0.2">
      <c r="A109" s="115" t="s">
        <v>92</v>
      </c>
      <c r="B109" s="167"/>
      <c r="C109" s="168">
        <f t="shared" si="72"/>
        <v>0</v>
      </c>
      <c r="D109" s="358"/>
      <c r="E109" s="167"/>
      <c r="F109" s="168">
        <f t="shared" si="73"/>
        <v>0</v>
      </c>
      <c r="G109" s="358"/>
      <c r="H109" s="167"/>
      <c r="I109" s="168">
        <f t="shared" si="74"/>
        <v>0</v>
      </c>
      <c r="J109" s="358"/>
      <c r="K109" s="167"/>
      <c r="L109" s="168">
        <f t="shared" si="75"/>
        <v>0</v>
      </c>
      <c r="M109" s="358"/>
      <c r="N109" s="167"/>
      <c r="O109" s="168">
        <f t="shared" si="83"/>
        <v>0</v>
      </c>
      <c r="P109" s="358"/>
      <c r="Q109" s="167"/>
      <c r="R109" s="168">
        <f t="shared" si="77"/>
        <v>0</v>
      </c>
      <c r="S109" s="358"/>
      <c r="T109" s="167"/>
      <c r="U109" s="168">
        <f t="shared" si="78"/>
        <v>0</v>
      </c>
      <c r="V109" s="358"/>
      <c r="W109" s="129">
        <f t="shared" si="79"/>
        <v>0</v>
      </c>
      <c r="X109" s="168">
        <f t="shared" si="80"/>
        <v>0</v>
      </c>
      <c r="Y109" s="166">
        <f t="shared" si="81"/>
        <v>0</v>
      </c>
      <c r="Z109" s="167"/>
      <c r="AA109" s="168">
        <f t="shared" si="82"/>
        <v>0</v>
      </c>
      <c r="AB109" s="358"/>
    </row>
    <row r="110" spans="1:28" ht="15" customHeight="1" x14ac:dyDescent="0.2">
      <c r="A110" s="115" t="s">
        <v>73</v>
      </c>
      <c r="B110" s="167"/>
      <c r="C110" s="168">
        <f t="shared" si="72"/>
        <v>0</v>
      </c>
      <c r="D110" s="358"/>
      <c r="E110" s="167"/>
      <c r="F110" s="168">
        <f t="shared" si="73"/>
        <v>0</v>
      </c>
      <c r="G110" s="358"/>
      <c r="H110" s="167"/>
      <c r="I110" s="168">
        <f t="shared" si="74"/>
        <v>0</v>
      </c>
      <c r="J110" s="358"/>
      <c r="K110" s="167"/>
      <c r="L110" s="168">
        <f t="shared" si="75"/>
        <v>0</v>
      </c>
      <c r="M110" s="358"/>
      <c r="N110" s="167"/>
      <c r="O110" s="168">
        <f t="shared" si="83"/>
        <v>0</v>
      </c>
      <c r="P110" s="358"/>
      <c r="Q110" s="167"/>
      <c r="R110" s="168">
        <f t="shared" si="77"/>
        <v>0</v>
      </c>
      <c r="S110" s="358"/>
      <c r="T110" s="167"/>
      <c r="U110" s="168">
        <f t="shared" si="78"/>
        <v>0</v>
      </c>
      <c r="V110" s="358"/>
      <c r="W110" s="129">
        <f t="shared" si="79"/>
        <v>0</v>
      </c>
      <c r="X110" s="168">
        <f t="shared" si="80"/>
        <v>0</v>
      </c>
      <c r="Y110" s="166">
        <f t="shared" si="81"/>
        <v>0</v>
      </c>
      <c r="Z110" s="167"/>
      <c r="AA110" s="168">
        <f t="shared" si="82"/>
        <v>0</v>
      </c>
      <c r="AB110" s="358"/>
    </row>
    <row r="111" spans="1:28" ht="15" customHeight="1" x14ac:dyDescent="0.2">
      <c r="A111" s="115" t="s">
        <v>89</v>
      </c>
      <c r="B111" s="167"/>
      <c r="C111" s="168">
        <f t="shared" si="72"/>
        <v>0</v>
      </c>
      <c r="D111" s="358"/>
      <c r="E111" s="167"/>
      <c r="F111" s="168">
        <f>G111-E111</f>
        <v>0</v>
      </c>
      <c r="G111" s="358"/>
      <c r="H111" s="167"/>
      <c r="I111" s="168">
        <f t="shared" si="74"/>
        <v>0</v>
      </c>
      <c r="J111" s="358"/>
      <c r="K111" s="167"/>
      <c r="L111" s="168">
        <f t="shared" si="75"/>
        <v>0</v>
      </c>
      <c r="M111" s="358"/>
      <c r="N111" s="167"/>
      <c r="O111" s="168">
        <f t="shared" si="83"/>
        <v>0</v>
      </c>
      <c r="P111" s="358"/>
      <c r="Q111" s="167"/>
      <c r="R111" s="168">
        <f t="shared" si="77"/>
        <v>0</v>
      </c>
      <c r="S111" s="358"/>
      <c r="T111" s="167"/>
      <c r="U111" s="168">
        <f t="shared" si="78"/>
        <v>0</v>
      </c>
      <c r="V111" s="358"/>
      <c r="W111" s="129">
        <f t="shared" si="79"/>
        <v>0</v>
      </c>
      <c r="X111" s="168">
        <f>+C111+F111+I111+L111+O111+R111+U111</f>
        <v>0</v>
      </c>
      <c r="Y111" s="166">
        <f t="shared" si="81"/>
        <v>0</v>
      </c>
      <c r="Z111" s="167"/>
      <c r="AA111" s="168">
        <f t="shared" si="82"/>
        <v>0</v>
      </c>
      <c r="AB111" s="358"/>
    </row>
    <row r="112" spans="1:28" ht="15" customHeight="1" x14ac:dyDescent="0.2">
      <c r="A112" s="115" t="s">
        <v>90</v>
      </c>
      <c r="B112" s="167"/>
      <c r="C112" s="168">
        <f t="shared" si="72"/>
        <v>0</v>
      </c>
      <c r="D112" s="358"/>
      <c r="E112" s="167"/>
      <c r="F112" s="168">
        <f>G112-E112</f>
        <v>0</v>
      </c>
      <c r="G112" s="358"/>
      <c r="H112" s="167"/>
      <c r="I112" s="168">
        <f t="shared" si="74"/>
        <v>0</v>
      </c>
      <c r="J112" s="358"/>
      <c r="K112" s="167"/>
      <c r="L112" s="168">
        <f t="shared" si="75"/>
        <v>0</v>
      </c>
      <c r="M112" s="358"/>
      <c r="N112" s="192"/>
      <c r="O112" s="178">
        <f t="shared" si="83"/>
        <v>0</v>
      </c>
      <c r="P112" s="358"/>
      <c r="Q112" s="167"/>
      <c r="R112" s="168">
        <f t="shared" si="77"/>
        <v>0</v>
      </c>
      <c r="S112" s="358"/>
      <c r="T112" s="167"/>
      <c r="U112" s="168">
        <f t="shared" si="78"/>
        <v>0</v>
      </c>
      <c r="V112" s="358"/>
      <c r="W112" s="129">
        <f t="shared" si="79"/>
        <v>0</v>
      </c>
      <c r="X112" s="168">
        <f>+C112+F111+I112+L112+O112+R112+U112</f>
        <v>0</v>
      </c>
      <c r="Y112" s="166">
        <f t="shared" si="81"/>
        <v>0</v>
      </c>
      <c r="Z112" s="167"/>
      <c r="AA112" s="168">
        <f t="shared" si="82"/>
        <v>0</v>
      </c>
      <c r="AB112" s="358"/>
    </row>
    <row r="113" spans="1:28" ht="15" customHeight="1" thickBot="1" x14ac:dyDescent="0.25">
      <c r="A113" s="169" t="s">
        <v>288</v>
      </c>
      <c r="B113" s="170">
        <f t="shared" ref="B113:O113" si="84">SUM(B97:B112)</f>
        <v>0</v>
      </c>
      <c r="C113" s="171">
        <f t="shared" si="84"/>
        <v>0</v>
      </c>
      <c r="D113" s="172">
        <f t="shared" si="84"/>
        <v>0</v>
      </c>
      <c r="E113" s="170">
        <f t="shared" si="84"/>
        <v>0</v>
      </c>
      <c r="F113" s="171">
        <f>SUM(F98:F112)</f>
        <v>0</v>
      </c>
      <c r="G113" s="364"/>
      <c r="H113" s="170">
        <f t="shared" si="84"/>
        <v>0</v>
      </c>
      <c r="I113" s="171">
        <f t="shared" si="84"/>
        <v>0</v>
      </c>
      <c r="J113" s="172">
        <f t="shared" si="84"/>
        <v>0</v>
      </c>
      <c r="K113" s="170">
        <f t="shared" si="84"/>
        <v>0</v>
      </c>
      <c r="L113" s="171">
        <f t="shared" si="84"/>
        <v>0</v>
      </c>
      <c r="M113" s="172">
        <f>SUM(M97:M112)</f>
        <v>0</v>
      </c>
      <c r="N113" s="170">
        <f t="shared" si="84"/>
        <v>0</v>
      </c>
      <c r="O113" s="171">
        <f t="shared" si="84"/>
        <v>0</v>
      </c>
      <c r="P113" s="172">
        <f>SUM(P97:P112)</f>
        <v>0</v>
      </c>
      <c r="Q113" s="170">
        <f>SUM(Q97:Q112)</f>
        <v>0</v>
      </c>
      <c r="R113" s="171">
        <f>SUM(R97:R112)</f>
        <v>0</v>
      </c>
      <c r="S113" s="172">
        <f>SUM(S97:S112)</f>
        <v>0</v>
      </c>
      <c r="T113" s="170">
        <f t="shared" ref="T113:Y113" si="85">SUM(T97:T112)</f>
        <v>0</v>
      </c>
      <c r="U113" s="171">
        <f t="shared" si="85"/>
        <v>0</v>
      </c>
      <c r="V113" s="172">
        <f t="shared" si="85"/>
        <v>0</v>
      </c>
      <c r="W113" s="170">
        <f t="shared" si="85"/>
        <v>0</v>
      </c>
      <c r="X113" s="171">
        <f t="shared" si="85"/>
        <v>0</v>
      </c>
      <c r="Y113" s="172">
        <f t="shared" si="85"/>
        <v>0</v>
      </c>
      <c r="Z113" s="170">
        <f>SUM(Z97:Z112)</f>
        <v>0</v>
      </c>
      <c r="AA113" s="171">
        <f>SUM(AA97:AA112)</f>
        <v>0</v>
      </c>
      <c r="AB113" s="172">
        <f>SUM(AB97:AB112)</f>
        <v>0</v>
      </c>
    </row>
    <row r="114" spans="1:28" ht="15" customHeight="1" thickBot="1" x14ac:dyDescent="0.25">
      <c r="A114" s="169" t="s">
        <v>91</v>
      </c>
      <c r="B114" s="170">
        <f t="shared" ref="B114:AB114" si="86">SUM(B113,B94,B33)</f>
        <v>0</v>
      </c>
      <c r="C114" s="171">
        <f t="shared" si="86"/>
        <v>0</v>
      </c>
      <c r="D114" s="172">
        <f t="shared" si="86"/>
        <v>0</v>
      </c>
      <c r="E114" s="170">
        <f t="shared" si="86"/>
        <v>0</v>
      </c>
      <c r="F114" s="171">
        <f>SUM(F112,F94,F33)</f>
        <v>0</v>
      </c>
      <c r="G114" s="172">
        <f t="shared" si="86"/>
        <v>0</v>
      </c>
      <c r="H114" s="170">
        <f t="shared" si="86"/>
        <v>0</v>
      </c>
      <c r="I114" s="171">
        <f t="shared" si="86"/>
        <v>0</v>
      </c>
      <c r="J114" s="172">
        <f t="shared" si="86"/>
        <v>0</v>
      </c>
      <c r="K114" s="170">
        <f t="shared" si="86"/>
        <v>0</v>
      </c>
      <c r="L114" s="171">
        <f t="shared" si="86"/>
        <v>0</v>
      </c>
      <c r="M114" s="172">
        <f t="shared" si="86"/>
        <v>0</v>
      </c>
      <c r="N114" s="170">
        <f t="shared" si="86"/>
        <v>0</v>
      </c>
      <c r="O114" s="171">
        <f t="shared" si="86"/>
        <v>0</v>
      </c>
      <c r="P114" s="172">
        <f t="shared" si="86"/>
        <v>0</v>
      </c>
      <c r="Q114" s="170">
        <f t="shared" si="86"/>
        <v>0</v>
      </c>
      <c r="R114" s="171">
        <f>SUM(R113,R94,R33)</f>
        <v>0</v>
      </c>
      <c r="S114" s="172">
        <f t="shared" si="86"/>
        <v>0</v>
      </c>
      <c r="T114" s="170">
        <f t="shared" si="86"/>
        <v>0</v>
      </c>
      <c r="U114" s="171">
        <f t="shared" si="86"/>
        <v>0</v>
      </c>
      <c r="V114" s="172">
        <f t="shared" si="86"/>
        <v>0</v>
      </c>
      <c r="W114" s="170">
        <f t="shared" si="86"/>
        <v>0</v>
      </c>
      <c r="X114" s="171">
        <f t="shared" si="86"/>
        <v>0</v>
      </c>
      <c r="Y114" s="172">
        <f t="shared" si="86"/>
        <v>0</v>
      </c>
      <c r="Z114" s="170">
        <f t="shared" si="86"/>
        <v>0</v>
      </c>
      <c r="AA114" s="171">
        <f t="shared" si="86"/>
        <v>0</v>
      </c>
      <c r="AB114" s="172">
        <f t="shared" si="86"/>
        <v>0</v>
      </c>
    </row>
    <row r="115" spans="1:28" ht="15" customHeight="1" x14ac:dyDescent="0.2">
      <c r="A115" s="67"/>
      <c r="B115" s="67"/>
      <c r="C115" s="67"/>
      <c r="D115" s="67"/>
      <c r="E115" s="67"/>
      <c r="F115" s="67"/>
      <c r="G115" s="67"/>
      <c r="H115" s="67"/>
      <c r="I115" s="67"/>
      <c r="J115" s="67"/>
      <c r="K115" s="67"/>
      <c r="L115" s="67"/>
      <c r="M115" s="67"/>
      <c r="N115" s="67"/>
      <c r="O115" s="67"/>
      <c r="P115" s="67"/>
      <c r="Q115" s="193"/>
      <c r="R115" s="193"/>
      <c r="S115" s="193"/>
      <c r="T115" s="67"/>
      <c r="U115" s="67"/>
      <c r="V115" s="67" t="str">
        <f>IF(Y89=V89,"","bond surety fee must be recorded under O&amp;M Plant")</f>
        <v/>
      </c>
      <c r="W115" s="193"/>
      <c r="X115" s="193"/>
      <c r="Y115" s="193"/>
      <c r="Z115" s="193"/>
      <c r="AA115" s="67"/>
      <c r="AB115" s="67"/>
    </row>
    <row r="116" spans="1:28" ht="15" customHeight="1" x14ac:dyDescent="0.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193"/>
      <c r="AA116" s="67"/>
      <c r="AB116" s="67"/>
    </row>
    <row r="117" spans="1:28" ht="15" customHeight="1" x14ac:dyDescent="0.2">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194"/>
    </row>
    <row r="118" spans="1:28" ht="15" customHeight="1" x14ac:dyDescent="0.2">
      <c r="B118" s="195"/>
      <c r="C118" s="195"/>
      <c r="D118" s="195"/>
      <c r="E118" s="195"/>
      <c r="F118" s="195"/>
      <c r="G118" s="195"/>
      <c r="H118" s="195"/>
      <c r="I118" s="195"/>
      <c r="J118" s="195"/>
      <c r="K118" s="195"/>
      <c r="L118" s="195"/>
      <c r="M118" s="195"/>
      <c r="N118" s="195"/>
      <c r="O118" s="195"/>
      <c r="P118" s="195"/>
      <c r="Q118" s="44"/>
      <c r="R118" s="44"/>
      <c r="S118" s="44"/>
      <c r="T118" s="44"/>
      <c r="U118" s="44"/>
      <c r="V118" s="44"/>
      <c r="W118" s="44"/>
      <c r="X118" s="44"/>
      <c r="Y118" s="44"/>
      <c r="Z118" s="44"/>
    </row>
    <row r="119" spans="1:28" ht="15" customHeight="1" x14ac:dyDescent="0.2">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8" ht="15" customHeight="1" x14ac:dyDescent="0.2">
      <c r="B120" s="196"/>
      <c r="C120" s="196"/>
      <c r="D120" s="196"/>
      <c r="E120" s="196"/>
      <c r="F120" s="196"/>
      <c r="G120" s="196"/>
      <c r="H120" s="196"/>
      <c r="I120" s="196"/>
      <c r="J120" s="196"/>
      <c r="K120" s="196"/>
      <c r="L120" s="196"/>
      <c r="M120" s="196"/>
      <c r="N120" s="196"/>
      <c r="O120" s="196"/>
      <c r="P120" s="196"/>
      <c r="Q120" s="196"/>
      <c r="R120" s="196"/>
      <c r="S120" s="196"/>
      <c r="W120" s="196"/>
      <c r="X120" s="196"/>
      <c r="Y120" s="196"/>
      <c r="Z120" s="196"/>
    </row>
    <row r="121" spans="1:28" ht="15" customHeight="1" x14ac:dyDescent="0.2">
      <c r="B121" s="196"/>
      <c r="C121" s="196"/>
      <c r="D121" s="196"/>
      <c r="E121" s="196"/>
      <c r="F121" s="196"/>
      <c r="G121" s="196"/>
      <c r="H121" s="196"/>
      <c r="I121" s="196"/>
      <c r="J121" s="196"/>
      <c r="K121" s="196"/>
      <c r="L121" s="196"/>
      <c r="M121" s="196"/>
      <c r="N121" s="196"/>
      <c r="O121" s="196"/>
      <c r="P121" s="196"/>
      <c r="Q121" s="196"/>
      <c r="R121" s="196"/>
      <c r="S121" s="196"/>
      <c r="W121" s="196"/>
      <c r="X121" s="196"/>
      <c r="Y121" s="196"/>
      <c r="Z121" s="196"/>
    </row>
    <row r="122" spans="1:28" ht="15" customHeight="1" x14ac:dyDescent="0.2">
      <c r="B122" s="195"/>
      <c r="C122" s="195"/>
      <c r="D122" s="195"/>
      <c r="E122" s="195"/>
      <c r="F122" s="195"/>
      <c r="G122" s="195"/>
      <c r="H122" s="195"/>
      <c r="I122" s="195"/>
      <c r="J122" s="195"/>
      <c r="K122" s="195"/>
      <c r="L122" s="195"/>
      <c r="M122" s="195"/>
      <c r="N122" s="195"/>
      <c r="O122" s="195"/>
      <c r="P122" s="195"/>
      <c r="Q122" s="195"/>
      <c r="R122" s="195"/>
      <c r="S122" s="195"/>
      <c r="W122" s="195"/>
      <c r="X122" s="195"/>
      <c r="Y122" s="195"/>
      <c r="Z122" s="195"/>
    </row>
  </sheetData>
  <sheetProtection sheet="1" objects="1" scenarios="1"/>
  <mergeCells count="18">
    <mergeCell ref="W5:Y5"/>
    <mergeCell ref="W6:Y6"/>
    <mergeCell ref="Z5:AB5"/>
    <mergeCell ref="Z6:AB6"/>
    <mergeCell ref="K5:M5"/>
    <mergeCell ref="K6:M6"/>
    <mergeCell ref="N6:P6"/>
    <mergeCell ref="Q5:S5"/>
    <mergeCell ref="Q6:S6"/>
    <mergeCell ref="T5:V5"/>
    <mergeCell ref="T6:V6"/>
    <mergeCell ref="N5:P5"/>
    <mergeCell ref="B5:D5"/>
    <mergeCell ref="B6:D6"/>
    <mergeCell ref="E5:G5"/>
    <mergeCell ref="E6:G6"/>
    <mergeCell ref="H5:J5"/>
    <mergeCell ref="H6:J6"/>
  </mergeCells>
  <phoneticPr fontId="2" type="noConversion"/>
  <conditionalFormatting sqref="A5:XFD9 A10:E10 G10:XFD10 A114:XFD114 A111:E113 G111:XFD113 F111:F112 A11:XFD110">
    <cfRule type="expression" dxfId="4" priority="3" stopIfTrue="1">
      <formula>MOD(ROW(),2)=1</formula>
    </cfRule>
  </conditionalFormatting>
  <conditionalFormatting sqref="F113">
    <cfRule type="expression" dxfId="3" priority="1" stopIfTrue="1">
      <formula>MOD(ROW(),2)=1</formula>
    </cfRule>
  </conditionalFormatting>
  <printOptions horizontalCentered="1"/>
  <pageMargins left="0.5" right="0.5" top="0.5" bottom="0.5" header="0.5" footer="0.5"/>
  <pageSetup scale="43" fitToWidth="3" fitToHeight="2" pageOrder="overThenDown" orientation="landscape" r:id="rId1"/>
  <headerFooter alignWithMargins="0">
    <oddHeader xml:space="preserve">&amp;C&amp;"Verdana,Regular"&amp;12Exhibit E&amp;R&amp;16
</oddHeader>
  </headerFooter>
  <rowBreaks count="1" manualBreakCount="1">
    <brk id="56" max="27" man="1"/>
  </rowBreaks>
  <colBreaks count="2" manualBreakCount="2">
    <brk id="10" max="115" man="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B122"/>
  <sheetViews>
    <sheetView workbookViewId="0"/>
  </sheetViews>
  <sheetFormatPr baseColWidth="10" defaultColWidth="9.1640625" defaultRowHeight="15" customHeight="1" x14ac:dyDescent="0.2"/>
  <cols>
    <col min="1" max="1" width="65.33203125" style="8" customWidth="1"/>
    <col min="2" max="22" width="18.83203125" style="8" customWidth="1"/>
    <col min="23" max="25" width="18.6640625" style="8" customWidth="1"/>
    <col min="26" max="28" width="18.83203125" style="8" customWidth="1"/>
    <col min="29" max="16384" width="9.1640625" style="8"/>
  </cols>
  <sheetData>
    <row r="1" spans="1:28" ht="15" customHeight="1" x14ac:dyDescent="0.2">
      <c r="A1" s="149" t="str">
        <f>Affidavit1!A2</f>
        <v>Insert College Name</v>
      </c>
      <c r="B1" s="149"/>
      <c r="C1" s="149"/>
      <c r="D1" s="149"/>
      <c r="E1" s="149"/>
      <c r="F1" s="149"/>
      <c r="G1" s="149"/>
      <c r="H1" s="149"/>
      <c r="I1" s="149"/>
      <c r="J1" s="149" t="str">
        <f>+'Exhibit E'!J1</f>
        <v>2018-2019</v>
      </c>
      <c r="K1" s="149"/>
      <c r="L1" s="149"/>
      <c r="M1" s="149"/>
      <c r="N1" s="149"/>
      <c r="O1" s="149"/>
      <c r="P1" s="149"/>
      <c r="Q1" s="149"/>
      <c r="R1" s="149"/>
      <c r="S1" s="149" t="str">
        <f>+J1</f>
        <v>2018-2019</v>
      </c>
      <c r="T1" s="149"/>
      <c r="U1" s="149"/>
      <c r="V1" s="149"/>
      <c r="W1" s="149"/>
      <c r="X1" s="149"/>
      <c r="Y1" s="149"/>
      <c r="Z1" s="149"/>
      <c r="AA1" s="149"/>
      <c r="AB1" s="150" t="str">
        <f>+S1</f>
        <v>2018-2019</v>
      </c>
    </row>
    <row r="2" spans="1:28" ht="15" customHeight="1" x14ac:dyDescent="0.2">
      <c r="A2" s="11" t="str">
        <f>Affidavit1!F4</f>
        <v xml:space="preserve"> Budget Amendment #</v>
      </c>
      <c r="B2" s="9">
        <f>Affidavit1!$H$4</f>
        <v>1</v>
      </c>
      <c r="C2" s="10"/>
      <c r="D2" s="10"/>
      <c r="E2" s="10"/>
      <c r="F2" s="10"/>
      <c r="G2" s="10"/>
      <c r="H2" s="10"/>
      <c r="I2" s="10"/>
      <c r="J2" s="9" t="str">
        <f ca="1">REPLACE(CELL("filename",A1),1,FIND("]",CELL("filename",A1)),"")</f>
        <v>Exhibit F</v>
      </c>
      <c r="K2" s="9">
        <f>Affidavit1!$H$4</f>
        <v>1</v>
      </c>
      <c r="L2" s="10"/>
      <c r="M2" s="10"/>
      <c r="N2" s="10"/>
      <c r="O2" s="10"/>
      <c r="P2" s="10"/>
      <c r="Q2" s="10"/>
      <c r="R2" s="44"/>
      <c r="S2" s="9" t="str">
        <f ca="1">J2</f>
        <v>Exhibit F</v>
      </c>
      <c r="T2" s="9">
        <f>Affidavit1!$H$4</f>
        <v>1</v>
      </c>
      <c r="U2" s="10"/>
      <c r="V2" s="10"/>
      <c r="W2" s="10"/>
      <c r="X2" s="10"/>
      <c r="Y2" s="11"/>
      <c r="Z2" s="10"/>
      <c r="AA2" s="44"/>
      <c r="AB2" s="11" t="str">
        <f ca="1">J2</f>
        <v>Exhibit F</v>
      </c>
    </row>
    <row r="3" spans="1:28" ht="15" customHeight="1" x14ac:dyDescent="0.2">
      <c r="A3" s="9" t="s">
        <v>353</v>
      </c>
      <c r="B3" s="10"/>
      <c r="C3" s="10"/>
      <c r="D3" s="10"/>
      <c r="E3" s="10"/>
      <c r="F3" s="10"/>
      <c r="G3" s="10"/>
      <c r="H3" s="10"/>
      <c r="I3" s="10"/>
      <c r="J3" s="10"/>
      <c r="K3" s="10"/>
      <c r="L3" s="10"/>
      <c r="M3" s="10"/>
      <c r="N3" s="10"/>
      <c r="O3" s="10"/>
      <c r="P3" s="10"/>
      <c r="Q3" s="10"/>
      <c r="R3" s="44"/>
      <c r="S3" s="44"/>
      <c r="T3" s="10"/>
      <c r="U3" s="10"/>
      <c r="V3" s="10"/>
      <c r="W3" s="10"/>
      <c r="X3" s="10"/>
      <c r="Y3" s="10"/>
      <c r="Z3" s="10"/>
      <c r="AA3" s="44"/>
      <c r="AB3" s="44"/>
    </row>
    <row r="4" spans="1:28" ht="15" customHeight="1" x14ac:dyDescent="0.2">
      <c r="C4" s="10"/>
      <c r="D4" s="10"/>
      <c r="E4" s="10"/>
      <c r="F4" s="10"/>
      <c r="G4" s="10"/>
      <c r="H4" s="10"/>
      <c r="I4" s="10"/>
      <c r="J4" s="10"/>
      <c r="K4" s="10"/>
      <c r="L4" s="10"/>
      <c r="M4" s="10"/>
      <c r="N4" s="10"/>
      <c r="O4" s="10"/>
      <c r="P4" s="10"/>
      <c r="Q4" s="10"/>
      <c r="R4" s="44"/>
      <c r="S4" s="44"/>
      <c r="T4" s="10"/>
      <c r="U4" s="10"/>
      <c r="V4" s="10"/>
      <c r="W4" s="10"/>
      <c r="X4" s="10"/>
      <c r="Y4" s="10"/>
      <c r="Z4" s="10"/>
      <c r="AA4" s="44"/>
      <c r="AB4" s="44"/>
    </row>
    <row r="5" spans="1:28" ht="15" customHeight="1" x14ac:dyDescent="0.2">
      <c r="A5" s="151"/>
      <c r="B5" s="444" t="s">
        <v>1</v>
      </c>
      <c r="C5" s="445"/>
      <c r="D5" s="446"/>
      <c r="E5" s="444"/>
      <c r="F5" s="445"/>
      <c r="G5" s="446"/>
      <c r="H5" s="444" t="s">
        <v>346</v>
      </c>
      <c r="I5" s="445"/>
      <c r="J5" s="446"/>
      <c r="K5" s="444" t="s">
        <v>347</v>
      </c>
      <c r="L5" s="445"/>
      <c r="M5" s="446"/>
      <c r="N5" s="444" t="s">
        <v>348</v>
      </c>
      <c r="O5" s="445"/>
      <c r="P5" s="446"/>
      <c r="Q5" s="444" t="s">
        <v>349</v>
      </c>
      <c r="R5" s="445"/>
      <c r="S5" s="446"/>
      <c r="T5" s="444" t="s">
        <v>350</v>
      </c>
      <c r="U5" s="445"/>
      <c r="V5" s="446"/>
      <c r="W5" s="444"/>
      <c r="X5" s="445"/>
      <c r="Y5" s="446"/>
      <c r="Z5" s="444" t="s">
        <v>299</v>
      </c>
      <c r="AA5" s="445"/>
      <c r="AB5" s="446"/>
    </row>
    <row r="6" spans="1:28" ht="15" customHeight="1" x14ac:dyDescent="0.2">
      <c r="A6" s="133"/>
      <c r="B6" s="447" t="s">
        <v>3</v>
      </c>
      <c r="C6" s="408"/>
      <c r="D6" s="448"/>
      <c r="E6" s="449" t="s">
        <v>197</v>
      </c>
      <c r="F6" s="408"/>
      <c r="G6" s="448"/>
      <c r="H6" s="449" t="s">
        <v>198</v>
      </c>
      <c r="I6" s="408"/>
      <c r="J6" s="448"/>
      <c r="K6" s="449" t="s">
        <v>199</v>
      </c>
      <c r="L6" s="408"/>
      <c r="M6" s="448"/>
      <c r="N6" s="449" t="s">
        <v>200</v>
      </c>
      <c r="O6" s="408"/>
      <c r="P6" s="448"/>
      <c r="Q6" s="449" t="s">
        <v>201</v>
      </c>
      <c r="R6" s="408"/>
      <c r="S6" s="448"/>
      <c r="T6" s="449" t="s">
        <v>202</v>
      </c>
      <c r="U6" s="408"/>
      <c r="V6" s="448"/>
      <c r="W6" s="447" t="s">
        <v>2</v>
      </c>
      <c r="X6" s="408"/>
      <c r="Y6" s="448"/>
      <c r="Z6" s="449" t="s">
        <v>351</v>
      </c>
      <c r="AA6" s="408"/>
      <c r="AB6" s="448"/>
    </row>
    <row r="7" spans="1:28" ht="15" customHeight="1" x14ac:dyDescent="0.2">
      <c r="A7" s="115"/>
      <c r="B7" s="152" t="s">
        <v>341</v>
      </c>
      <c r="C7" s="153" t="s">
        <v>342</v>
      </c>
      <c r="D7" s="154" t="s">
        <v>372</v>
      </c>
      <c r="E7" s="152" t="s">
        <v>341</v>
      </c>
      <c r="F7" s="153" t="s">
        <v>342</v>
      </c>
      <c r="G7" s="154" t="s">
        <v>372</v>
      </c>
      <c r="H7" s="152" t="s">
        <v>341</v>
      </c>
      <c r="I7" s="153" t="s">
        <v>342</v>
      </c>
      <c r="J7" s="154" t="s">
        <v>372</v>
      </c>
      <c r="K7" s="152" t="s">
        <v>341</v>
      </c>
      <c r="L7" s="153" t="s">
        <v>342</v>
      </c>
      <c r="M7" s="154" t="s">
        <v>372</v>
      </c>
      <c r="N7" s="152" t="s">
        <v>341</v>
      </c>
      <c r="O7" s="153" t="s">
        <v>342</v>
      </c>
      <c r="P7" s="154" t="s">
        <v>372</v>
      </c>
      <c r="Q7" s="152" t="s">
        <v>341</v>
      </c>
      <c r="R7" s="153" t="s">
        <v>342</v>
      </c>
      <c r="S7" s="154" t="s">
        <v>372</v>
      </c>
      <c r="T7" s="152" t="s">
        <v>341</v>
      </c>
      <c r="U7" s="153" t="s">
        <v>342</v>
      </c>
      <c r="V7" s="154" t="s">
        <v>372</v>
      </c>
      <c r="W7" s="152" t="s">
        <v>341</v>
      </c>
      <c r="X7" s="153" t="s">
        <v>342</v>
      </c>
      <c r="Y7" s="154" t="s">
        <v>372</v>
      </c>
      <c r="Z7" s="152" t="s">
        <v>341</v>
      </c>
      <c r="AA7" s="153" t="s">
        <v>342</v>
      </c>
      <c r="AB7" s="154" t="s">
        <v>372</v>
      </c>
    </row>
    <row r="8" spans="1:28" ht="15" customHeight="1" x14ac:dyDescent="0.2">
      <c r="A8" s="197" t="s">
        <v>0</v>
      </c>
      <c r="B8" s="155"/>
      <c r="C8" s="156"/>
      <c r="D8" s="157"/>
      <c r="E8" s="155"/>
      <c r="F8" s="156"/>
      <c r="G8" s="362"/>
      <c r="H8" s="155"/>
      <c r="I8" s="156"/>
      <c r="J8" s="362"/>
      <c r="K8" s="155"/>
      <c r="L8" s="156"/>
      <c r="M8" s="362"/>
      <c r="N8" s="155"/>
      <c r="O8" s="156"/>
      <c r="P8" s="362"/>
      <c r="Q8" s="155"/>
      <c r="R8" s="156"/>
      <c r="S8" s="362"/>
      <c r="T8" s="155"/>
      <c r="U8" s="156"/>
      <c r="V8" s="362"/>
      <c r="W8" s="155"/>
      <c r="X8" s="156"/>
      <c r="Y8" s="157"/>
      <c r="Z8" s="158"/>
      <c r="AA8" s="159"/>
      <c r="AB8" s="160"/>
    </row>
    <row r="9" spans="1:28" ht="15" customHeight="1" x14ac:dyDescent="0.2">
      <c r="A9" s="197" t="s">
        <v>4</v>
      </c>
      <c r="B9" s="161"/>
      <c r="C9" s="162"/>
      <c r="D9" s="357"/>
      <c r="E9" s="161"/>
      <c r="F9" s="162"/>
      <c r="G9" s="357"/>
      <c r="H9" s="161"/>
      <c r="I9" s="162"/>
      <c r="J9" s="357"/>
      <c r="K9" s="161"/>
      <c r="L9" s="162"/>
      <c r="M9" s="357"/>
      <c r="N9" s="161"/>
      <c r="O9" s="162"/>
      <c r="P9" s="357"/>
      <c r="Q9" s="161"/>
      <c r="R9" s="162"/>
      <c r="S9" s="357"/>
      <c r="T9" s="161"/>
      <c r="U9" s="162"/>
      <c r="V9" s="357"/>
      <c r="W9" s="161"/>
      <c r="X9" s="162"/>
      <c r="Y9" s="163"/>
      <c r="Z9" s="161"/>
      <c r="AA9" s="162"/>
      <c r="AB9" s="163"/>
    </row>
    <row r="10" spans="1:28" ht="15" customHeight="1" x14ac:dyDescent="0.2">
      <c r="A10" s="115" t="s">
        <v>5</v>
      </c>
      <c r="B10" s="164"/>
      <c r="C10" s="168">
        <f>D10-B10</f>
        <v>0</v>
      </c>
      <c r="D10" s="358"/>
      <c r="E10" s="167"/>
      <c r="F10" s="168">
        <f t="shared" ref="F10:F17" si="0">G10-E10</f>
        <v>0</v>
      </c>
      <c r="G10" s="358"/>
      <c r="H10" s="167"/>
      <c r="I10" s="168">
        <f t="shared" ref="I10:I17" si="1">J10-H10</f>
        <v>0</v>
      </c>
      <c r="J10" s="358"/>
      <c r="K10" s="167"/>
      <c r="L10" s="168">
        <f t="shared" ref="L10:L17" si="2">M10-K10</f>
        <v>0</v>
      </c>
      <c r="M10" s="358"/>
      <c r="N10" s="164"/>
      <c r="O10" s="168">
        <f t="shared" ref="O10:O17" si="3">P10-N10</f>
        <v>0</v>
      </c>
      <c r="P10" s="358"/>
      <c r="Q10" s="167"/>
      <c r="R10" s="168">
        <f t="shared" ref="R10:R17" si="4">S10-Q10</f>
        <v>0</v>
      </c>
      <c r="S10" s="358"/>
      <c r="T10" s="167"/>
      <c r="U10" s="168">
        <f t="shared" ref="U10:U17" si="5">V10-T10</f>
        <v>0</v>
      </c>
      <c r="V10" s="358"/>
      <c r="W10" s="129">
        <f t="shared" ref="W10:Y17" si="6">+B10+E10+H10+K10+N10+Q10+T10</f>
        <v>0</v>
      </c>
      <c r="X10" s="168">
        <f t="shared" si="6"/>
        <v>0</v>
      </c>
      <c r="Y10" s="166">
        <f t="shared" si="6"/>
        <v>0</v>
      </c>
      <c r="Z10" s="167"/>
      <c r="AA10" s="168">
        <f t="shared" ref="AA10:AA17" si="7">AB10-Z10</f>
        <v>0</v>
      </c>
      <c r="AB10" s="358"/>
    </row>
    <row r="11" spans="1:28" ht="15" customHeight="1" x14ac:dyDescent="0.2">
      <c r="A11" s="115" t="s">
        <v>6</v>
      </c>
      <c r="B11" s="164"/>
      <c r="C11" s="168">
        <f t="shared" ref="C11:C17" si="8">D11-B11</f>
        <v>0</v>
      </c>
      <c r="D11" s="358"/>
      <c r="E11" s="167"/>
      <c r="F11" s="168">
        <f t="shared" si="0"/>
        <v>0</v>
      </c>
      <c r="G11" s="358"/>
      <c r="H11" s="167"/>
      <c r="I11" s="168">
        <f t="shared" si="1"/>
        <v>0</v>
      </c>
      <c r="J11" s="358"/>
      <c r="K11" s="167"/>
      <c r="L11" s="168">
        <f t="shared" si="2"/>
        <v>0</v>
      </c>
      <c r="M11" s="358"/>
      <c r="N11" s="164"/>
      <c r="O11" s="168">
        <f t="shared" si="3"/>
        <v>0</v>
      </c>
      <c r="P11" s="358"/>
      <c r="Q11" s="167"/>
      <c r="R11" s="168">
        <f t="shared" si="4"/>
        <v>0</v>
      </c>
      <c r="S11" s="358"/>
      <c r="T11" s="167"/>
      <c r="U11" s="168">
        <f t="shared" si="5"/>
        <v>0</v>
      </c>
      <c r="V11" s="358"/>
      <c r="W11" s="129">
        <f t="shared" si="6"/>
        <v>0</v>
      </c>
      <c r="X11" s="168">
        <f t="shared" si="6"/>
        <v>0</v>
      </c>
      <c r="Y11" s="166">
        <f t="shared" si="6"/>
        <v>0</v>
      </c>
      <c r="Z11" s="167"/>
      <c r="AA11" s="168">
        <f t="shared" si="7"/>
        <v>0</v>
      </c>
      <c r="AB11" s="358"/>
    </row>
    <row r="12" spans="1:28" ht="15" customHeight="1" x14ac:dyDescent="0.2">
      <c r="A12" s="115" t="s">
        <v>7</v>
      </c>
      <c r="B12" s="164"/>
      <c r="C12" s="168">
        <f t="shared" si="8"/>
        <v>0</v>
      </c>
      <c r="D12" s="358"/>
      <c r="E12" s="167"/>
      <c r="F12" s="168">
        <f t="shared" si="0"/>
        <v>0</v>
      </c>
      <c r="G12" s="358"/>
      <c r="H12" s="167"/>
      <c r="I12" s="168">
        <f t="shared" si="1"/>
        <v>0</v>
      </c>
      <c r="J12" s="358"/>
      <c r="K12" s="167"/>
      <c r="L12" s="168">
        <f t="shared" si="2"/>
        <v>0</v>
      </c>
      <c r="M12" s="358"/>
      <c r="N12" s="164"/>
      <c r="O12" s="168">
        <f t="shared" si="3"/>
        <v>0</v>
      </c>
      <c r="P12" s="358"/>
      <c r="Q12" s="167"/>
      <c r="R12" s="168">
        <f t="shared" si="4"/>
        <v>0</v>
      </c>
      <c r="S12" s="358"/>
      <c r="T12" s="167"/>
      <c r="U12" s="168">
        <f t="shared" si="5"/>
        <v>0</v>
      </c>
      <c r="V12" s="358"/>
      <c r="W12" s="129">
        <f t="shared" si="6"/>
        <v>0</v>
      </c>
      <c r="X12" s="168">
        <f t="shared" si="6"/>
        <v>0</v>
      </c>
      <c r="Y12" s="166">
        <f t="shared" si="6"/>
        <v>0</v>
      </c>
      <c r="Z12" s="167"/>
      <c r="AA12" s="168">
        <f t="shared" si="7"/>
        <v>0</v>
      </c>
      <c r="AB12" s="358"/>
    </row>
    <row r="13" spans="1:28" ht="15" customHeight="1" x14ac:dyDescent="0.2">
      <c r="A13" s="115" t="s">
        <v>8</v>
      </c>
      <c r="B13" s="164"/>
      <c r="C13" s="168">
        <f t="shared" si="8"/>
        <v>0</v>
      </c>
      <c r="D13" s="358"/>
      <c r="E13" s="167"/>
      <c r="F13" s="168">
        <f t="shared" si="0"/>
        <v>0</v>
      </c>
      <c r="G13" s="358"/>
      <c r="H13" s="164"/>
      <c r="I13" s="168">
        <f t="shared" si="1"/>
        <v>0</v>
      </c>
      <c r="J13" s="358"/>
      <c r="K13" s="167"/>
      <c r="L13" s="168">
        <f t="shared" si="2"/>
        <v>0</v>
      </c>
      <c r="M13" s="358"/>
      <c r="N13" s="164"/>
      <c r="O13" s="168">
        <f t="shared" si="3"/>
        <v>0</v>
      </c>
      <c r="P13" s="358"/>
      <c r="Q13" s="164"/>
      <c r="R13" s="168">
        <f t="shared" si="4"/>
        <v>0</v>
      </c>
      <c r="S13" s="358"/>
      <c r="T13" s="167"/>
      <c r="U13" s="168">
        <f t="shared" si="5"/>
        <v>0</v>
      </c>
      <c r="V13" s="358"/>
      <c r="W13" s="129">
        <f t="shared" si="6"/>
        <v>0</v>
      </c>
      <c r="X13" s="168">
        <f t="shared" si="6"/>
        <v>0</v>
      </c>
      <c r="Y13" s="166">
        <f t="shared" si="6"/>
        <v>0</v>
      </c>
      <c r="Z13" s="167"/>
      <c r="AA13" s="168">
        <f t="shared" si="7"/>
        <v>0</v>
      </c>
      <c r="AB13" s="358"/>
    </row>
    <row r="14" spans="1:28" ht="15" customHeight="1" x14ac:dyDescent="0.2">
      <c r="A14" s="115" t="s">
        <v>9</v>
      </c>
      <c r="B14" s="164"/>
      <c r="C14" s="168">
        <f>D14-B14</f>
        <v>0</v>
      </c>
      <c r="D14" s="358"/>
      <c r="E14" s="167"/>
      <c r="F14" s="168">
        <f t="shared" si="0"/>
        <v>0</v>
      </c>
      <c r="G14" s="358"/>
      <c r="H14" s="164"/>
      <c r="I14" s="168">
        <f t="shared" si="1"/>
        <v>0</v>
      </c>
      <c r="J14" s="358"/>
      <c r="K14" s="167"/>
      <c r="L14" s="168">
        <f t="shared" si="2"/>
        <v>0</v>
      </c>
      <c r="M14" s="358"/>
      <c r="N14" s="164"/>
      <c r="O14" s="168">
        <f t="shared" si="3"/>
        <v>0</v>
      </c>
      <c r="P14" s="358"/>
      <c r="Q14" s="164"/>
      <c r="R14" s="168">
        <f t="shared" si="4"/>
        <v>0</v>
      </c>
      <c r="S14" s="358"/>
      <c r="T14" s="167"/>
      <c r="U14" s="168">
        <f t="shared" si="5"/>
        <v>0</v>
      </c>
      <c r="V14" s="358"/>
      <c r="W14" s="129">
        <f t="shared" si="6"/>
        <v>0</v>
      </c>
      <c r="X14" s="168">
        <f t="shared" si="6"/>
        <v>0</v>
      </c>
      <c r="Y14" s="166">
        <f t="shared" si="6"/>
        <v>0</v>
      </c>
      <c r="Z14" s="167"/>
      <c r="AA14" s="168">
        <f t="shared" si="7"/>
        <v>0</v>
      </c>
      <c r="AB14" s="358"/>
    </row>
    <row r="15" spans="1:28" ht="15" customHeight="1" x14ac:dyDescent="0.2">
      <c r="A15" s="115" t="s">
        <v>10</v>
      </c>
      <c r="B15" s="164"/>
      <c r="C15" s="168">
        <f t="shared" si="8"/>
        <v>0</v>
      </c>
      <c r="D15" s="358"/>
      <c r="E15" s="167"/>
      <c r="F15" s="168">
        <f t="shared" si="0"/>
        <v>0</v>
      </c>
      <c r="G15" s="358"/>
      <c r="H15" s="167"/>
      <c r="I15" s="168">
        <f t="shared" si="1"/>
        <v>0</v>
      </c>
      <c r="J15" s="358"/>
      <c r="K15" s="167"/>
      <c r="L15" s="168">
        <f t="shared" si="2"/>
        <v>0</v>
      </c>
      <c r="M15" s="358"/>
      <c r="N15" s="164"/>
      <c r="O15" s="168">
        <f t="shared" si="3"/>
        <v>0</v>
      </c>
      <c r="P15" s="358"/>
      <c r="Q15" s="164"/>
      <c r="R15" s="168">
        <f t="shared" si="4"/>
        <v>0</v>
      </c>
      <c r="S15" s="358"/>
      <c r="T15" s="167"/>
      <c r="U15" s="168">
        <f t="shared" si="5"/>
        <v>0</v>
      </c>
      <c r="V15" s="358"/>
      <c r="W15" s="129">
        <f t="shared" si="6"/>
        <v>0</v>
      </c>
      <c r="X15" s="168">
        <f t="shared" si="6"/>
        <v>0</v>
      </c>
      <c r="Y15" s="166">
        <f t="shared" si="6"/>
        <v>0</v>
      </c>
      <c r="Z15" s="167"/>
      <c r="AA15" s="168">
        <f t="shared" si="7"/>
        <v>0</v>
      </c>
      <c r="AB15" s="358"/>
    </row>
    <row r="16" spans="1:28" ht="15" customHeight="1" x14ac:dyDescent="0.2">
      <c r="A16" s="115" t="s">
        <v>11</v>
      </c>
      <c r="B16" s="164"/>
      <c r="C16" s="168">
        <f t="shared" si="8"/>
        <v>0</v>
      </c>
      <c r="D16" s="358"/>
      <c r="E16" s="167"/>
      <c r="F16" s="168">
        <f t="shared" si="0"/>
        <v>0</v>
      </c>
      <c r="G16" s="358"/>
      <c r="H16" s="167"/>
      <c r="I16" s="168">
        <f t="shared" si="1"/>
        <v>0</v>
      </c>
      <c r="J16" s="358"/>
      <c r="K16" s="167"/>
      <c r="L16" s="168">
        <f t="shared" si="2"/>
        <v>0</v>
      </c>
      <c r="M16" s="358"/>
      <c r="N16" s="164"/>
      <c r="O16" s="168">
        <f t="shared" si="3"/>
        <v>0</v>
      </c>
      <c r="P16" s="358"/>
      <c r="Q16" s="164"/>
      <c r="R16" s="168">
        <f t="shared" si="4"/>
        <v>0</v>
      </c>
      <c r="S16" s="358"/>
      <c r="T16" s="167"/>
      <c r="U16" s="168">
        <f t="shared" si="5"/>
        <v>0</v>
      </c>
      <c r="V16" s="358"/>
      <c r="W16" s="129">
        <f t="shared" si="6"/>
        <v>0</v>
      </c>
      <c r="X16" s="168">
        <f t="shared" si="6"/>
        <v>0</v>
      </c>
      <c r="Y16" s="166">
        <f t="shared" si="6"/>
        <v>0</v>
      </c>
      <c r="Z16" s="167"/>
      <c r="AA16" s="168">
        <f t="shared" si="7"/>
        <v>0</v>
      </c>
      <c r="AB16" s="358"/>
    </row>
    <row r="17" spans="1:28" ht="15" customHeight="1" x14ac:dyDescent="0.2">
      <c r="A17" s="115" t="s">
        <v>12</v>
      </c>
      <c r="B17" s="167"/>
      <c r="C17" s="168">
        <f t="shared" si="8"/>
        <v>0</v>
      </c>
      <c r="D17" s="358"/>
      <c r="E17" s="167"/>
      <c r="F17" s="168">
        <f t="shared" si="0"/>
        <v>0</v>
      </c>
      <c r="G17" s="358"/>
      <c r="H17" s="167"/>
      <c r="I17" s="168">
        <f t="shared" si="1"/>
        <v>0</v>
      </c>
      <c r="J17" s="358"/>
      <c r="K17" s="167"/>
      <c r="L17" s="168">
        <f t="shared" si="2"/>
        <v>0</v>
      </c>
      <c r="M17" s="358"/>
      <c r="N17" s="164"/>
      <c r="O17" s="168">
        <f t="shared" si="3"/>
        <v>0</v>
      </c>
      <c r="P17" s="358"/>
      <c r="Q17" s="164"/>
      <c r="R17" s="168">
        <f t="shared" si="4"/>
        <v>0</v>
      </c>
      <c r="S17" s="358"/>
      <c r="T17" s="167"/>
      <c r="U17" s="168">
        <f t="shared" si="5"/>
        <v>0</v>
      </c>
      <c r="V17" s="358"/>
      <c r="W17" s="129">
        <f t="shared" si="6"/>
        <v>0</v>
      </c>
      <c r="X17" s="168">
        <f t="shared" si="6"/>
        <v>0</v>
      </c>
      <c r="Y17" s="166">
        <f t="shared" si="6"/>
        <v>0</v>
      </c>
      <c r="Z17" s="167"/>
      <c r="AA17" s="168">
        <f t="shared" si="7"/>
        <v>0</v>
      </c>
      <c r="AB17" s="358"/>
    </row>
    <row r="18" spans="1:28" ht="15" customHeight="1" thickBot="1" x14ac:dyDescent="0.25">
      <c r="A18" s="169" t="s">
        <v>13</v>
      </c>
      <c r="B18" s="170">
        <f t="shared" ref="B18:Y18" si="9">SUM(B10:B17)</f>
        <v>0</v>
      </c>
      <c r="C18" s="171">
        <f t="shared" si="9"/>
        <v>0</v>
      </c>
      <c r="D18" s="172">
        <f t="shared" si="9"/>
        <v>0</v>
      </c>
      <c r="E18" s="170">
        <f t="shared" si="9"/>
        <v>0</v>
      </c>
      <c r="F18" s="171">
        <f t="shared" si="9"/>
        <v>0</v>
      </c>
      <c r="G18" s="172">
        <f t="shared" si="9"/>
        <v>0</v>
      </c>
      <c r="H18" s="170">
        <f t="shared" si="9"/>
        <v>0</v>
      </c>
      <c r="I18" s="171">
        <f t="shared" si="9"/>
        <v>0</v>
      </c>
      <c r="J18" s="172">
        <f>SUM(J10:J17)</f>
        <v>0</v>
      </c>
      <c r="K18" s="170">
        <f t="shared" si="9"/>
        <v>0</v>
      </c>
      <c r="L18" s="171">
        <f t="shared" si="9"/>
        <v>0</v>
      </c>
      <c r="M18" s="172">
        <f t="shared" si="9"/>
        <v>0</v>
      </c>
      <c r="N18" s="170">
        <f t="shared" si="9"/>
        <v>0</v>
      </c>
      <c r="O18" s="171">
        <f t="shared" si="9"/>
        <v>0</v>
      </c>
      <c r="P18" s="172">
        <f t="shared" si="9"/>
        <v>0</v>
      </c>
      <c r="Q18" s="170">
        <f t="shared" si="9"/>
        <v>0</v>
      </c>
      <c r="R18" s="171">
        <f t="shared" si="9"/>
        <v>0</v>
      </c>
      <c r="S18" s="172">
        <f t="shared" si="9"/>
        <v>0</v>
      </c>
      <c r="T18" s="170">
        <f t="shared" si="9"/>
        <v>0</v>
      </c>
      <c r="U18" s="171">
        <f t="shared" si="9"/>
        <v>0</v>
      </c>
      <c r="V18" s="172">
        <f t="shared" si="9"/>
        <v>0</v>
      </c>
      <c r="W18" s="170">
        <f t="shared" si="9"/>
        <v>0</v>
      </c>
      <c r="X18" s="171">
        <f t="shared" si="9"/>
        <v>0</v>
      </c>
      <c r="Y18" s="172">
        <f t="shared" si="9"/>
        <v>0</v>
      </c>
      <c r="Z18" s="170">
        <f>SUM(Z10:Z17)</f>
        <v>0</v>
      </c>
      <c r="AA18" s="171">
        <f>SUM(AA10:AA17)</f>
        <v>0</v>
      </c>
      <c r="AB18" s="172">
        <f>SUM(AB10:AB17)</f>
        <v>0</v>
      </c>
    </row>
    <row r="19" spans="1:28" ht="15" customHeight="1" x14ac:dyDescent="0.2">
      <c r="A19" s="115"/>
      <c r="B19" s="129"/>
      <c r="C19" s="168"/>
      <c r="D19" s="166"/>
      <c r="E19" s="129"/>
      <c r="F19" s="168"/>
      <c r="G19" s="358"/>
      <c r="H19" s="129"/>
      <c r="I19" s="168"/>
      <c r="J19" s="358"/>
      <c r="K19" s="129"/>
      <c r="L19" s="168"/>
      <c r="M19" s="358"/>
      <c r="N19" s="129"/>
      <c r="O19" s="168"/>
      <c r="P19" s="358"/>
      <c r="Q19" s="129"/>
      <c r="R19" s="168"/>
      <c r="S19" s="166"/>
      <c r="T19" s="129"/>
      <c r="U19" s="168"/>
      <c r="V19" s="166"/>
      <c r="W19" s="129"/>
      <c r="X19" s="168"/>
      <c r="Y19" s="166"/>
      <c r="Z19" s="129"/>
      <c r="AA19" s="168"/>
      <c r="AB19" s="166"/>
    </row>
    <row r="20" spans="1:28" ht="15" customHeight="1" x14ac:dyDescent="0.2">
      <c r="A20" s="197" t="s">
        <v>14</v>
      </c>
      <c r="B20" s="129"/>
      <c r="C20" s="168"/>
      <c r="D20" s="166"/>
      <c r="E20" s="129"/>
      <c r="F20" s="168"/>
      <c r="G20" s="358"/>
      <c r="H20" s="129"/>
      <c r="I20" s="168"/>
      <c r="J20" s="358"/>
      <c r="K20" s="129"/>
      <c r="L20" s="168"/>
      <c r="M20" s="358"/>
      <c r="N20" s="129"/>
      <c r="O20" s="168"/>
      <c r="P20" s="358"/>
      <c r="Q20" s="129"/>
      <c r="R20" s="168"/>
      <c r="S20" s="358"/>
      <c r="T20" s="129"/>
      <c r="U20" s="168"/>
      <c r="V20" s="358"/>
      <c r="W20" s="129"/>
      <c r="X20" s="168"/>
      <c r="Y20" s="166"/>
      <c r="Z20" s="129"/>
      <c r="AA20" s="168"/>
      <c r="AB20" s="166"/>
    </row>
    <row r="21" spans="1:28" ht="15" customHeight="1" x14ac:dyDescent="0.2">
      <c r="A21" s="115" t="s">
        <v>74</v>
      </c>
      <c r="B21" s="164"/>
      <c r="C21" s="168">
        <f>D21-B21</f>
        <v>0</v>
      </c>
      <c r="D21" s="358"/>
      <c r="E21" s="167"/>
      <c r="F21" s="168">
        <f t="shared" ref="F21:F30" si="10">G21-E21</f>
        <v>0</v>
      </c>
      <c r="G21" s="358"/>
      <c r="H21" s="164"/>
      <c r="I21" s="168">
        <f t="shared" ref="I21:I30" si="11">J21-H21</f>
        <v>0</v>
      </c>
      <c r="J21" s="358"/>
      <c r="K21" s="167"/>
      <c r="L21" s="168">
        <f t="shared" ref="L21:L30" si="12">M21-K21</f>
        <v>0</v>
      </c>
      <c r="M21" s="358"/>
      <c r="N21" s="164"/>
      <c r="O21" s="168">
        <f t="shared" ref="O21:O30" si="13">P21-N21</f>
        <v>0</v>
      </c>
      <c r="P21" s="358"/>
      <c r="Q21" s="164"/>
      <c r="R21" s="168">
        <f t="shared" ref="R21:R30" si="14">S21-Q21</f>
        <v>0</v>
      </c>
      <c r="S21" s="358"/>
      <c r="T21" s="167"/>
      <c r="U21" s="168">
        <f t="shared" ref="U21:U30" si="15">V21-T21</f>
        <v>0</v>
      </c>
      <c r="V21" s="358"/>
      <c r="W21" s="129">
        <f t="shared" ref="W21:W30" si="16">+B21+E21+H21+K21+N21+Q21+T21</f>
        <v>0</v>
      </c>
      <c r="X21" s="168">
        <f t="shared" ref="X21:X30" si="17">+C21+F21+I21+L21+O21+R21+U21</f>
        <v>0</v>
      </c>
      <c r="Y21" s="166">
        <f t="shared" ref="Y21:Y30" si="18">+D21+G21+J21+M21+P21+S21+V21</f>
        <v>0</v>
      </c>
      <c r="Z21" s="167"/>
      <c r="AA21" s="168">
        <f t="shared" ref="AA21:AA30" si="19">AB21-Z21</f>
        <v>0</v>
      </c>
      <c r="AB21" s="358"/>
    </row>
    <row r="22" spans="1:28" ht="15" customHeight="1" x14ac:dyDescent="0.2">
      <c r="A22" s="115" t="s">
        <v>75</v>
      </c>
      <c r="B22" s="164"/>
      <c r="C22" s="168">
        <f t="shared" ref="C22:C30" si="20">D22-B22</f>
        <v>0</v>
      </c>
      <c r="D22" s="358"/>
      <c r="E22" s="167"/>
      <c r="F22" s="168">
        <f t="shared" si="10"/>
        <v>0</v>
      </c>
      <c r="G22" s="358"/>
      <c r="H22" s="164"/>
      <c r="I22" s="168">
        <f t="shared" si="11"/>
        <v>0</v>
      </c>
      <c r="J22" s="358"/>
      <c r="K22" s="167"/>
      <c r="L22" s="168">
        <f t="shared" si="12"/>
        <v>0</v>
      </c>
      <c r="M22" s="358"/>
      <c r="N22" s="164"/>
      <c r="O22" s="168">
        <f t="shared" si="13"/>
        <v>0</v>
      </c>
      <c r="P22" s="358"/>
      <c r="Q22" s="164"/>
      <c r="R22" s="168">
        <f t="shared" si="14"/>
        <v>0</v>
      </c>
      <c r="S22" s="358"/>
      <c r="T22" s="167"/>
      <c r="U22" s="168">
        <f t="shared" si="15"/>
        <v>0</v>
      </c>
      <c r="V22" s="358"/>
      <c r="W22" s="129">
        <f t="shared" si="16"/>
        <v>0</v>
      </c>
      <c r="X22" s="168">
        <f t="shared" si="17"/>
        <v>0</v>
      </c>
      <c r="Y22" s="166">
        <f t="shared" si="18"/>
        <v>0</v>
      </c>
      <c r="Z22" s="167"/>
      <c r="AA22" s="168">
        <f t="shared" si="19"/>
        <v>0</v>
      </c>
      <c r="AB22" s="358"/>
    </row>
    <row r="23" spans="1:28" ht="15" customHeight="1" x14ac:dyDescent="0.2">
      <c r="A23" s="115" t="s">
        <v>76</v>
      </c>
      <c r="B23" s="164"/>
      <c r="C23" s="168">
        <f t="shared" si="20"/>
        <v>0</v>
      </c>
      <c r="D23" s="358"/>
      <c r="E23" s="167"/>
      <c r="F23" s="168">
        <f t="shared" si="10"/>
        <v>0</v>
      </c>
      <c r="G23" s="358"/>
      <c r="H23" s="164"/>
      <c r="I23" s="168">
        <f t="shared" si="11"/>
        <v>0</v>
      </c>
      <c r="J23" s="358"/>
      <c r="K23" s="167"/>
      <c r="L23" s="168">
        <f t="shared" si="12"/>
        <v>0</v>
      </c>
      <c r="M23" s="358"/>
      <c r="N23" s="164"/>
      <c r="O23" s="168">
        <f t="shared" si="13"/>
        <v>0</v>
      </c>
      <c r="P23" s="358"/>
      <c r="Q23" s="164"/>
      <c r="R23" s="168">
        <f t="shared" si="14"/>
        <v>0</v>
      </c>
      <c r="S23" s="358"/>
      <c r="T23" s="167"/>
      <c r="U23" s="168">
        <f t="shared" si="15"/>
        <v>0</v>
      </c>
      <c r="V23" s="358"/>
      <c r="W23" s="129">
        <f t="shared" si="16"/>
        <v>0</v>
      </c>
      <c r="X23" s="168">
        <f t="shared" si="17"/>
        <v>0</v>
      </c>
      <c r="Y23" s="166">
        <f t="shared" si="18"/>
        <v>0</v>
      </c>
      <c r="Z23" s="167"/>
      <c r="AA23" s="168">
        <f t="shared" si="19"/>
        <v>0</v>
      </c>
      <c r="AB23" s="358"/>
    </row>
    <row r="24" spans="1:28" ht="15" customHeight="1" x14ac:dyDescent="0.2">
      <c r="A24" s="115" t="s">
        <v>15</v>
      </c>
      <c r="B24" s="164"/>
      <c r="C24" s="168">
        <f t="shared" si="20"/>
        <v>0</v>
      </c>
      <c r="D24" s="358"/>
      <c r="E24" s="167"/>
      <c r="F24" s="168">
        <f t="shared" si="10"/>
        <v>0</v>
      </c>
      <c r="G24" s="358"/>
      <c r="H24" s="164"/>
      <c r="I24" s="168">
        <f t="shared" si="11"/>
        <v>0</v>
      </c>
      <c r="J24" s="358"/>
      <c r="K24" s="167"/>
      <c r="L24" s="168">
        <f t="shared" si="12"/>
        <v>0</v>
      </c>
      <c r="M24" s="358"/>
      <c r="N24" s="164"/>
      <c r="O24" s="168">
        <f t="shared" si="13"/>
        <v>0</v>
      </c>
      <c r="P24" s="358"/>
      <c r="Q24" s="164"/>
      <c r="R24" s="168">
        <f t="shared" si="14"/>
        <v>0</v>
      </c>
      <c r="S24" s="358"/>
      <c r="T24" s="167"/>
      <c r="U24" s="168">
        <f t="shared" si="15"/>
        <v>0</v>
      </c>
      <c r="V24" s="358"/>
      <c r="W24" s="129">
        <f t="shared" si="16"/>
        <v>0</v>
      </c>
      <c r="X24" s="168">
        <f t="shared" si="17"/>
        <v>0</v>
      </c>
      <c r="Y24" s="166">
        <f t="shared" si="18"/>
        <v>0</v>
      </c>
      <c r="Z24" s="167"/>
      <c r="AA24" s="168">
        <f t="shared" si="19"/>
        <v>0</v>
      </c>
      <c r="AB24" s="358"/>
    </row>
    <row r="25" spans="1:28" ht="15" customHeight="1" x14ac:dyDescent="0.2">
      <c r="A25" s="115" t="s">
        <v>16</v>
      </c>
      <c r="B25" s="164"/>
      <c r="C25" s="168">
        <f t="shared" si="20"/>
        <v>0</v>
      </c>
      <c r="D25" s="358"/>
      <c r="E25" s="167"/>
      <c r="F25" s="168">
        <f t="shared" si="10"/>
        <v>0</v>
      </c>
      <c r="G25" s="358"/>
      <c r="H25" s="164"/>
      <c r="I25" s="168">
        <f t="shared" si="11"/>
        <v>0</v>
      </c>
      <c r="J25" s="358"/>
      <c r="K25" s="167"/>
      <c r="L25" s="168">
        <f t="shared" si="12"/>
        <v>0</v>
      </c>
      <c r="M25" s="358"/>
      <c r="N25" s="164"/>
      <c r="O25" s="168">
        <f t="shared" si="13"/>
        <v>0</v>
      </c>
      <c r="P25" s="358"/>
      <c r="Q25" s="164"/>
      <c r="R25" s="168">
        <f t="shared" si="14"/>
        <v>0</v>
      </c>
      <c r="S25" s="358"/>
      <c r="T25" s="167"/>
      <c r="U25" s="168">
        <f t="shared" si="15"/>
        <v>0</v>
      </c>
      <c r="V25" s="358"/>
      <c r="W25" s="129">
        <f t="shared" si="16"/>
        <v>0</v>
      </c>
      <c r="X25" s="168">
        <f t="shared" si="17"/>
        <v>0</v>
      </c>
      <c r="Y25" s="166">
        <f t="shared" si="18"/>
        <v>0</v>
      </c>
      <c r="Z25" s="167"/>
      <c r="AA25" s="168">
        <f t="shared" si="19"/>
        <v>0</v>
      </c>
      <c r="AB25" s="358"/>
    </row>
    <row r="26" spans="1:28" ht="15" customHeight="1" x14ac:dyDescent="0.2">
      <c r="A26" s="115" t="s">
        <v>17</v>
      </c>
      <c r="B26" s="164"/>
      <c r="C26" s="168">
        <f t="shared" si="20"/>
        <v>0</v>
      </c>
      <c r="D26" s="358"/>
      <c r="E26" s="167"/>
      <c r="F26" s="168">
        <f t="shared" si="10"/>
        <v>0</v>
      </c>
      <c r="G26" s="358"/>
      <c r="H26" s="164"/>
      <c r="I26" s="168">
        <f t="shared" si="11"/>
        <v>0</v>
      </c>
      <c r="J26" s="358"/>
      <c r="K26" s="167"/>
      <c r="L26" s="168">
        <f t="shared" si="12"/>
        <v>0</v>
      </c>
      <c r="M26" s="358"/>
      <c r="N26" s="164"/>
      <c r="O26" s="168">
        <f t="shared" si="13"/>
        <v>0</v>
      </c>
      <c r="P26" s="358"/>
      <c r="Q26" s="164"/>
      <c r="R26" s="168">
        <f t="shared" si="14"/>
        <v>0</v>
      </c>
      <c r="S26" s="358"/>
      <c r="T26" s="167"/>
      <c r="U26" s="168">
        <f t="shared" si="15"/>
        <v>0</v>
      </c>
      <c r="V26" s="358"/>
      <c r="W26" s="129">
        <f t="shared" si="16"/>
        <v>0</v>
      </c>
      <c r="X26" s="168">
        <f t="shared" si="17"/>
        <v>0</v>
      </c>
      <c r="Y26" s="166">
        <f t="shared" si="18"/>
        <v>0</v>
      </c>
      <c r="Z26" s="167"/>
      <c r="AA26" s="168">
        <f t="shared" si="19"/>
        <v>0</v>
      </c>
      <c r="AB26" s="358"/>
    </row>
    <row r="27" spans="1:28" ht="15" customHeight="1" x14ac:dyDescent="0.2">
      <c r="A27" s="115" t="s">
        <v>18</v>
      </c>
      <c r="B27" s="164"/>
      <c r="C27" s="168">
        <f t="shared" si="20"/>
        <v>0</v>
      </c>
      <c r="D27" s="358"/>
      <c r="E27" s="167"/>
      <c r="F27" s="168">
        <f t="shared" si="10"/>
        <v>0</v>
      </c>
      <c r="G27" s="358"/>
      <c r="H27" s="164"/>
      <c r="I27" s="168">
        <f t="shared" si="11"/>
        <v>0</v>
      </c>
      <c r="J27" s="358"/>
      <c r="K27" s="167"/>
      <c r="L27" s="168">
        <f t="shared" si="12"/>
        <v>0</v>
      </c>
      <c r="M27" s="358"/>
      <c r="N27" s="164"/>
      <c r="O27" s="168">
        <f t="shared" si="13"/>
        <v>0</v>
      </c>
      <c r="P27" s="358"/>
      <c r="Q27" s="164"/>
      <c r="R27" s="168">
        <f t="shared" si="14"/>
        <v>0</v>
      </c>
      <c r="S27" s="358"/>
      <c r="T27" s="167"/>
      <c r="U27" s="168">
        <f t="shared" si="15"/>
        <v>0</v>
      </c>
      <c r="V27" s="358"/>
      <c r="W27" s="129">
        <f t="shared" si="16"/>
        <v>0</v>
      </c>
      <c r="X27" s="168">
        <f t="shared" si="17"/>
        <v>0</v>
      </c>
      <c r="Y27" s="166">
        <f t="shared" si="18"/>
        <v>0</v>
      </c>
      <c r="Z27" s="167"/>
      <c r="AA27" s="168">
        <f t="shared" si="19"/>
        <v>0</v>
      </c>
      <c r="AB27" s="358"/>
    </row>
    <row r="28" spans="1:28" ht="15" customHeight="1" x14ac:dyDescent="0.2">
      <c r="A28" s="115" t="s">
        <v>19</v>
      </c>
      <c r="B28" s="167"/>
      <c r="C28" s="168">
        <f t="shared" si="20"/>
        <v>0</v>
      </c>
      <c r="D28" s="358"/>
      <c r="E28" s="167"/>
      <c r="F28" s="168">
        <f t="shared" si="10"/>
        <v>0</v>
      </c>
      <c r="G28" s="358"/>
      <c r="H28" s="164"/>
      <c r="I28" s="168">
        <f t="shared" si="11"/>
        <v>0</v>
      </c>
      <c r="J28" s="358"/>
      <c r="K28" s="167"/>
      <c r="L28" s="168">
        <f t="shared" si="12"/>
        <v>0</v>
      </c>
      <c r="M28" s="358"/>
      <c r="N28" s="164"/>
      <c r="O28" s="168">
        <f t="shared" si="13"/>
        <v>0</v>
      </c>
      <c r="P28" s="358"/>
      <c r="Q28" s="164"/>
      <c r="R28" s="168">
        <f t="shared" si="14"/>
        <v>0</v>
      </c>
      <c r="S28" s="358"/>
      <c r="T28" s="167"/>
      <c r="U28" s="168">
        <f t="shared" si="15"/>
        <v>0</v>
      </c>
      <c r="V28" s="358"/>
      <c r="W28" s="129">
        <f t="shared" si="16"/>
        <v>0</v>
      </c>
      <c r="X28" s="168">
        <f t="shared" si="17"/>
        <v>0</v>
      </c>
      <c r="Y28" s="166">
        <f t="shared" si="18"/>
        <v>0</v>
      </c>
      <c r="Z28" s="167"/>
      <c r="AA28" s="168">
        <f t="shared" si="19"/>
        <v>0</v>
      </c>
      <c r="AB28" s="358"/>
    </row>
    <row r="29" spans="1:28" ht="15" customHeight="1" x14ac:dyDescent="0.2">
      <c r="A29" s="115" t="s">
        <v>77</v>
      </c>
      <c r="B29" s="167"/>
      <c r="C29" s="168">
        <f t="shared" si="20"/>
        <v>0</v>
      </c>
      <c r="D29" s="358"/>
      <c r="E29" s="167"/>
      <c r="F29" s="168">
        <f t="shared" si="10"/>
        <v>0</v>
      </c>
      <c r="G29" s="358"/>
      <c r="H29" s="167"/>
      <c r="I29" s="168">
        <f t="shared" si="11"/>
        <v>0</v>
      </c>
      <c r="J29" s="358"/>
      <c r="K29" s="167"/>
      <c r="L29" s="168">
        <f t="shared" si="12"/>
        <v>0</v>
      </c>
      <c r="M29" s="358"/>
      <c r="N29" s="164"/>
      <c r="O29" s="168">
        <f t="shared" si="13"/>
        <v>0</v>
      </c>
      <c r="P29" s="358"/>
      <c r="Q29" s="164"/>
      <c r="R29" s="168">
        <f t="shared" si="14"/>
        <v>0</v>
      </c>
      <c r="S29" s="358"/>
      <c r="T29" s="167"/>
      <c r="U29" s="168">
        <f t="shared" si="15"/>
        <v>0</v>
      </c>
      <c r="V29" s="358"/>
      <c r="W29" s="129">
        <f t="shared" si="16"/>
        <v>0</v>
      </c>
      <c r="X29" s="168">
        <f t="shared" si="17"/>
        <v>0</v>
      </c>
      <c r="Y29" s="166">
        <f t="shared" si="18"/>
        <v>0</v>
      </c>
      <c r="Z29" s="167"/>
      <c r="AA29" s="168">
        <f t="shared" si="19"/>
        <v>0</v>
      </c>
      <c r="AB29" s="358"/>
    </row>
    <row r="30" spans="1:28" ht="15" customHeight="1" x14ac:dyDescent="0.2">
      <c r="A30" s="115" t="s">
        <v>78</v>
      </c>
      <c r="B30" s="167"/>
      <c r="C30" s="168">
        <f t="shared" si="20"/>
        <v>0</v>
      </c>
      <c r="D30" s="358"/>
      <c r="E30" s="167"/>
      <c r="F30" s="168">
        <f t="shared" si="10"/>
        <v>0</v>
      </c>
      <c r="G30" s="358"/>
      <c r="H30" s="167"/>
      <c r="I30" s="168">
        <f t="shared" si="11"/>
        <v>0</v>
      </c>
      <c r="J30" s="358"/>
      <c r="K30" s="167"/>
      <c r="L30" s="168">
        <f t="shared" si="12"/>
        <v>0</v>
      </c>
      <c r="M30" s="358"/>
      <c r="N30" s="164"/>
      <c r="O30" s="168">
        <f t="shared" si="13"/>
        <v>0</v>
      </c>
      <c r="P30" s="358"/>
      <c r="Q30" s="167"/>
      <c r="R30" s="168">
        <f t="shared" si="14"/>
        <v>0</v>
      </c>
      <c r="S30" s="358"/>
      <c r="T30" s="167"/>
      <c r="U30" s="168">
        <f t="shared" si="15"/>
        <v>0</v>
      </c>
      <c r="V30" s="358"/>
      <c r="W30" s="129">
        <f t="shared" si="16"/>
        <v>0</v>
      </c>
      <c r="X30" s="168">
        <f t="shared" si="17"/>
        <v>0</v>
      </c>
      <c r="Y30" s="166">
        <f t="shared" si="18"/>
        <v>0</v>
      </c>
      <c r="Z30" s="167"/>
      <c r="AA30" s="168">
        <f t="shared" si="19"/>
        <v>0</v>
      </c>
      <c r="AB30" s="358"/>
    </row>
    <row r="31" spans="1:28" ht="15" customHeight="1" thickBot="1" x14ac:dyDescent="0.25">
      <c r="A31" s="169" t="s">
        <v>20</v>
      </c>
      <c r="B31" s="170">
        <f t="shared" ref="B31:AB31" si="21">SUM(B21:B30)</f>
        <v>0</v>
      </c>
      <c r="C31" s="171">
        <f t="shared" si="21"/>
        <v>0</v>
      </c>
      <c r="D31" s="172">
        <f t="shared" si="21"/>
        <v>0</v>
      </c>
      <c r="E31" s="170">
        <f t="shared" si="21"/>
        <v>0</v>
      </c>
      <c r="F31" s="171">
        <f t="shared" si="21"/>
        <v>0</v>
      </c>
      <c r="G31" s="172">
        <f t="shared" si="21"/>
        <v>0</v>
      </c>
      <c r="H31" s="170">
        <f t="shared" si="21"/>
        <v>0</v>
      </c>
      <c r="I31" s="171">
        <f t="shared" si="21"/>
        <v>0</v>
      </c>
      <c r="J31" s="172">
        <f t="shared" si="21"/>
        <v>0</v>
      </c>
      <c r="K31" s="170">
        <f t="shared" si="21"/>
        <v>0</v>
      </c>
      <c r="L31" s="171">
        <f t="shared" si="21"/>
        <v>0</v>
      </c>
      <c r="M31" s="172">
        <f t="shared" si="21"/>
        <v>0</v>
      </c>
      <c r="N31" s="170">
        <f t="shared" si="21"/>
        <v>0</v>
      </c>
      <c r="O31" s="171">
        <f t="shared" si="21"/>
        <v>0</v>
      </c>
      <c r="P31" s="172">
        <f t="shared" si="21"/>
        <v>0</v>
      </c>
      <c r="Q31" s="170">
        <f t="shared" si="21"/>
        <v>0</v>
      </c>
      <c r="R31" s="171">
        <f t="shared" si="21"/>
        <v>0</v>
      </c>
      <c r="S31" s="172">
        <f t="shared" si="21"/>
        <v>0</v>
      </c>
      <c r="T31" s="170">
        <f t="shared" si="21"/>
        <v>0</v>
      </c>
      <c r="U31" s="171">
        <f t="shared" si="21"/>
        <v>0</v>
      </c>
      <c r="V31" s="172">
        <f t="shared" si="21"/>
        <v>0</v>
      </c>
      <c r="W31" s="170">
        <f t="shared" si="21"/>
        <v>0</v>
      </c>
      <c r="X31" s="171">
        <f t="shared" si="21"/>
        <v>0</v>
      </c>
      <c r="Y31" s="172">
        <f t="shared" si="21"/>
        <v>0</v>
      </c>
      <c r="Z31" s="170">
        <f t="shared" si="21"/>
        <v>0</v>
      </c>
      <c r="AA31" s="171">
        <f t="shared" si="21"/>
        <v>0</v>
      </c>
      <c r="AB31" s="172">
        <f t="shared" si="21"/>
        <v>0</v>
      </c>
    </row>
    <row r="32" spans="1:28" ht="15" customHeight="1" x14ac:dyDescent="0.2">
      <c r="A32" s="115"/>
      <c r="B32" s="129"/>
      <c r="C32" s="168"/>
      <c r="D32" s="166"/>
      <c r="E32" s="129"/>
      <c r="F32" s="168"/>
      <c r="G32" s="166"/>
      <c r="H32" s="129"/>
      <c r="I32" s="168"/>
      <c r="J32" s="166"/>
      <c r="K32" s="129"/>
      <c r="L32" s="168"/>
      <c r="M32" s="166"/>
      <c r="N32" s="129"/>
      <c r="O32" s="168"/>
      <c r="P32" s="166"/>
      <c r="Q32" s="129"/>
      <c r="R32" s="168"/>
      <c r="S32" s="166"/>
      <c r="T32" s="129"/>
      <c r="U32" s="168"/>
      <c r="V32" s="166"/>
      <c r="W32" s="129"/>
      <c r="X32" s="168"/>
      <c r="Y32" s="166"/>
      <c r="Z32" s="129"/>
      <c r="AA32" s="168"/>
      <c r="AB32" s="166"/>
    </row>
    <row r="33" spans="1:28" ht="15" customHeight="1" thickBot="1" x14ac:dyDescent="0.25">
      <c r="A33" s="169" t="s">
        <v>79</v>
      </c>
      <c r="B33" s="170">
        <f t="shared" ref="B33:AB33" si="22">SUM(B31,B18)</f>
        <v>0</v>
      </c>
      <c r="C33" s="171">
        <f t="shared" si="22"/>
        <v>0</v>
      </c>
      <c r="D33" s="172">
        <f t="shared" si="22"/>
        <v>0</v>
      </c>
      <c r="E33" s="170">
        <f t="shared" si="22"/>
        <v>0</v>
      </c>
      <c r="F33" s="171">
        <f t="shared" si="22"/>
        <v>0</v>
      </c>
      <c r="G33" s="172">
        <f t="shared" si="22"/>
        <v>0</v>
      </c>
      <c r="H33" s="170">
        <f t="shared" si="22"/>
        <v>0</v>
      </c>
      <c r="I33" s="171">
        <f t="shared" si="22"/>
        <v>0</v>
      </c>
      <c r="J33" s="172">
        <f t="shared" si="22"/>
        <v>0</v>
      </c>
      <c r="K33" s="170">
        <f t="shared" si="22"/>
        <v>0</v>
      </c>
      <c r="L33" s="171">
        <f t="shared" si="22"/>
        <v>0</v>
      </c>
      <c r="M33" s="172">
        <f t="shared" si="22"/>
        <v>0</v>
      </c>
      <c r="N33" s="170">
        <f t="shared" si="22"/>
        <v>0</v>
      </c>
      <c r="O33" s="171">
        <f t="shared" si="22"/>
        <v>0</v>
      </c>
      <c r="P33" s="172">
        <f t="shared" si="22"/>
        <v>0</v>
      </c>
      <c r="Q33" s="170">
        <f t="shared" si="22"/>
        <v>0</v>
      </c>
      <c r="R33" s="171">
        <f t="shared" si="22"/>
        <v>0</v>
      </c>
      <c r="S33" s="172">
        <f t="shared" si="22"/>
        <v>0</v>
      </c>
      <c r="T33" s="170">
        <f t="shared" si="22"/>
        <v>0</v>
      </c>
      <c r="U33" s="171">
        <f t="shared" si="22"/>
        <v>0</v>
      </c>
      <c r="V33" s="172">
        <f t="shared" si="22"/>
        <v>0</v>
      </c>
      <c r="W33" s="170">
        <f t="shared" si="22"/>
        <v>0</v>
      </c>
      <c r="X33" s="171">
        <f t="shared" si="22"/>
        <v>0</v>
      </c>
      <c r="Y33" s="172">
        <f t="shared" si="22"/>
        <v>0</v>
      </c>
      <c r="Z33" s="170">
        <f t="shared" si="22"/>
        <v>0</v>
      </c>
      <c r="AA33" s="171">
        <f t="shared" si="22"/>
        <v>0</v>
      </c>
      <c r="AB33" s="172">
        <f t="shared" si="22"/>
        <v>0</v>
      </c>
    </row>
    <row r="34" spans="1:28" ht="15" customHeight="1" x14ac:dyDescent="0.2">
      <c r="A34" s="198"/>
      <c r="B34" s="173"/>
      <c r="C34" s="174"/>
      <c r="D34" s="175"/>
      <c r="E34" s="173"/>
      <c r="F34" s="174"/>
      <c r="G34" s="359"/>
      <c r="H34" s="173"/>
      <c r="I34" s="174"/>
      <c r="J34" s="359"/>
      <c r="K34" s="173"/>
      <c r="L34" s="174"/>
      <c r="M34" s="359"/>
      <c r="N34" s="173"/>
      <c r="O34" s="174"/>
      <c r="P34" s="359"/>
      <c r="Q34" s="173"/>
      <c r="R34" s="174"/>
      <c r="S34" s="175"/>
      <c r="T34" s="173"/>
      <c r="U34" s="174"/>
      <c r="V34" s="175"/>
      <c r="W34" s="173"/>
      <c r="X34" s="174"/>
      <c r="Y34" s="175"/>
      <c r="Z34" s="173"/>
      <c r="AA34" s="174"/>
      <c r="AB34" s="175"/>
    </row>
    <row r="35" spans="1:28" ht="15" customHeight="1" x14ac:dyDescent="0.2">
      <c r="A35" s="198" t="s">
        <v>301</v>
      </c>
      <c r="B35" s="173"/>
      <c r="C35" s="174"/>
      <c r="D35" s="359"/>
      <c r="E35" s="173"/>
      <c r="F35" s="174"/>
      <c r="G35" s="359"/>
      <c r="H35" s="173"/>
      <c r="I35" s="174"/>
      <c r="J35" s="359"/>
      <c r="K35" s="173"/>
      <c r="L35" s="174"/>
      <c r="M35" s="359"/>
      <c r="N35" s="173"/>
      <c r="O35" s="174"/>
      <c r="P35" s="359"/>
      <c r="Q35" s="173"/>
      <c r="R35" s="174"/>
      <c r="S35" s="359"/>
      <c r="T35" s="173"/>
      <c r="U35" s="174"/>
      <c r="V35" s="359"/>
      <c r="W35" s="173"/>
      <c r="X35" s="174"/>
      <c r="Y35" s="175"/>
      <c r="Z35" s="173"/>
      <c r="AA35" s="174"/>
      <c r="AB35" s="175"/>
    </row>
    <row r="36" spans="1:28" ht="15" customHeight="1" x14ac:dyDescent="0.2">
      <c r="A36" s="198" t="s">
        <v>302</v>
      </c>
      <c r="B36" s="177"/>
      <c r="C36" s="178"/>
      <c r="D36" s="360"/>
      <c r="E36" s="177"/>
      <c r="F36" s="178"/>
      <c r="G36" s="360"/>
      <c r="H36" s="177"/>
      <c r="I36" s="178"/>
      <c r="J36" s="360"/>
      <c r="K36" s="177"/>
      <c r="L36" s="178"/>
      <c r="M36" s="360"/>
      <c r="N36" s="177"/>
      <c r="O36" s="178"/>
      <c r="P36" s="360"/>
      <c r="Q36" s="177"/>
      <c r="R36" s="178"/>
      <c r="S36" s="360"/>
      <c r="T36" s="177"/>
      <c r="U36" s="178"/>
      <c r="V36" s="360"/>
      <c r="W36" s="177"/>
      <c r="X36" s="178"/>
      <c r="Y36" s="179"/>
      <c r="Z36" s="177"/>
      <c r="AA36" s="178"/>
      <c r="AB36" s="179"/>
    </row>
    <row r="37" spans="1:28" ht="15" customHeight="1" x14ac:dyDescent="0.2">
      <c r="A37" s="115" t="s">
        <v>21</v>
      </c>
      <c r="B37" s="164"/>
      <c r="C37" s="168">
        <f t="shared" ref="C37:C55" si="23">D37-B37</f>
        <v>0</v>
      </c>
      <c r="D37" s="358"/>
      <c r="E37" s="167"/>
      <c r="F37" s="168">
        <f t="shared" ref="F37:F55" si="24">G37-E37</f>
        <v>0</v>
      </c>
      <c r="G37" s="358"/>
      <c r="H37" s="164"/>
      <c r="I37" s="168">
        <f t="shared" ref="I37:I55" si="25">J37-H37</f>
        <v>0</v>
      </c>
      <c r="J37" s="358"/>
      <c r="K37" s="167"/>
      <c r="L37" s="168">
        <f t="shared" ref="L37:L55" si="26">M37-K37</f>
        <v>0</v>
      </c>
      <c r="M37" s="358"/>
      <c r="N37" s="164"/>
      <c r="O37" s="168">
        <f t="shared" ref="O37:O55" si="27">P37-N37</f>
        <v>0</v>
      </c>
      <c r="P37" s="358"/>
      <c r="Q37" s="164"/>
      <c r="R37" s="168">
        <f t="shared" ref="R37:R55" si="28">S37-Q37</f>
        <v>0</v>
      </c>
      <c r="S37" s="358"/>
      <c r="T37" s="167"/>
      <c r="U37" s="168">
        <f t="shared" ref="U37:U55" si="29">V37-T37</f>
        <v>0</v>
      </c>
      <c r="V37" s="358"/>
      <c r="W37" s="129">
        <f t="shared" ref="W37:W55" si="30">+B37+E37+H37+K37+N37+Q37+T37</f>
        <v>0</v>
      </c>
      <c r="X37" s="168">
        <f t="shared" ref="X37:X55" si="31">+C37+F37+I37+L37+O37+R37+U37</f>
        <v>0</v>
      </c>
      <c r="Y37" s="166">
        <f t="shared" ref="Y37:Y55" si="32">+D37+G37+J37+M37+P37+S37+V37</f>
        <v>0</v>
      </c>
      <c r="Z37" s="167"/>
      <c r="AA37" s="168">
        <f>AB37-Z37</f>
        <v>0</v>
      </c>
      <c r="AB37" s="358"/>
    </row>
    <row r="38" spans="1:28" ht="15" customHeight="1" x14ac:dyDescent="0.2">
      <c r="A38" s="115" t="s">
        <v>22</v>
      </c>
      <c r="B38" s="164"/>
      <c r="C38" s="168">
        <f t="shared" si="23"/>
        <v>0</v>
      </c>
      <c r="D38" s="358"/>
      <c r="E38" s="167"/>
      <c r="F38" s="168">
        <f t="shared" si="24"/>
        <v>0</v>
      </c>
      <c r="G38" s="358"/>
      <c r="H38" s="164"/>
      <c r="I38" s="168">
        <f t="shared" si="25"/>
        <v>0</v>
      </c>
      <c r="J38" s="358"/>
      <c r="K38" s="167"/>
      <c r="L38" s="168">
        <f t="shared" si="26"/>
        <v>0</v>
      </c>
      <c r="M38" s="358"/>
      <c r="N38" s="164"/>
      <c r="O38" s="168">
        <f t="shared" si="27"/>
        <v>0</v>
      </c>
      <c r="P38" s="358"/>
      <c r="Q38" s="164"/>
      <c r="R38" s="168">
        <f t="shared" si="28"/>
        <v>0</v>
      </c>
      <c r="S38" s="358"/>
      <c r="T38" s="167"/>
      <c r="U38" s="168">
        <f t="shared" si="29"/>
        <v>0</v>
      </c>
      <c r="V38" s="358"/>
      <c r="W38" s="129">
        <f t="shared" si="30"/>
        <v>0</v>
      </c>
      <c r="X38" s="168">
        <f t="shared" si="31"/>
        <v>0</v>
      </c>
      <c r="Y38" s="166">
        <f t="shared" si="32"/>
        <v>0</v>
      </c>
      <c r="Z38" s="167"/>
      <c r="AA38" s="168">
        <f t="shared" ref="AA38:AA55" si="33">AB38-Z38</f>
        <v>0</v>
      </c>
      <c r="AB38" s="358"/>
    </row>
    <row r="39" spans="1:28" ht="15" customHeight="1" x14ac:dyDescent="0.2">
      <c r="A39" s="115" t="s">
        <v>23</v>
      </c>
      <c r="B39" s="164"/>
      <c r="C39" s="168">
        <f t="shared" si="23"/>
        <v>0</v>
      </c>
      <c r="D39" s="358"/>
      <c r="E39" s="167"/>
      <c r="F39" s="168">
        <f t="shared" si="24"/>
        <v>0</v>
      </c>
      <c r="G39" s="358"/>
      <c r="H39" s="164"/>
      <c r="I39" s="168">
        <f t="shared" si="25"/>
        <v>0</v>
      </c>
      <c r="J39" s="358"/>
      <c r="K39" s="167"/>
      <c r="L39" s="168">
        <f t="shared" si="26"/>
        <v>0</v>
      </c>
      <c r="M39" s="358"/>
      <c r="N39" s="164"/>
      <c r="O39" s="168">
        <f t="shared" si="27"/>
        <v>0</v>
      </c>
      <c r="P39" s="358"/>
      <c r="Q39" s="164"/>
      <c r="R39" s="168">
        <f t="shared" si="28"/>
        <v>0</v>
      </c>
      <c r="S39" s="358"/>
      <c r="T39" s="167"/>
      <c r="U39" s="168">
        <f t="shared" si="29"/>
        <v>0</v>
      </c>
      <c r="V39" s="358"/>
      <c r="W39" s="129">
        <f t="shared" si="30"/>
        <v>0</v>
      </c>
      <c r="X39" s="168">
        <f t="shared" si="31"/>
        <v>0</v>
      </c>
      <c r="Y39" s="166">
        <f t="shared" si="32"/>
        <v>0</v>
      </c>
      <c r="Z39" s="167"/>
      <c r="AA39" s="168">
        <f t="shared" si="33"/>
        <v>0</v>
      </c>
      <c r="AB39" s="358"/>
    </row>
    <row r="40" spans="1:28" ht="15" customHeight="1" x14ac:dyDescent="0.2">
      <c r="A40" s="115" t="s">
        <v>24</v>
      </c>
      <c r="B40" s="164"/>
      <c r="C40" s="168">
        <f t="shared" si="23"/>
        <v>0</v>
      </c>
      <c r="D40" s="358"/>
      <c r="E40" s="167"/>
      <c r="F40" s="168">
        <f t="shared" si="24"/>
        <v>0</v>
      </c>
      <c r="G40" s="358"/>
      <c r="H40" s="164"/>
      <c r="I40" s="168">
        <f t="shared" si="25"/>
        <v>0</v>
      </c>
      <c r="J40" s="358"/>
      <c r="K40" s="167"/>
      <c r="L40" s="168">
        <f t="shared" si="26"/>
        <v>0</v>
      </c>
      <c r="M40" s="358"/>
      <c r="N40" s="164"/>
      <c r="O40" s="168">
        <f t="shared" si="27"/>
        <v>0</v>
      </c>
      <c r="P40" s="358"/>
      <c r="Q40" s="164"/>
      <c r="R40" s="168">
        <f t="shared" si="28"/>
        <v>0</v>
      </c>
      <c r="S40" s="358"/>
      <c r="T40" s="167"/>
      <c r="U40" s="168">
        <f t="shared" si="29"/>
        <v>0</v>
      </c>
      <c r="V40" s="358"/>
      <c r="W40" s="129">
        <f t="shared" si="30"/>
        <v>0</v>
      </c>
      <c r="X40" s="168">
        <f t="shared" si="31"/>
        <v>0</v>
      </c>
      <c r="Y40" s="166">
        <f t="shared" si="32"/>
        <v>0</v>
      </c>
      <c r="Z40" s="167"/>
      <c r="AA40" s="168">
        <f t="shared" si="33"/>
        <v>0</v>
      </c>
      <c r="AB40" s="358"/>
    </row>
    <row r="41" spans="1:28" ht="15" customHeight="1" x14ac:dyDescent="0.2">
      <c r="A41" s="115" t="s">
        <v>25</v>
      </c>
      <c r="B41" s="164"/>
      <c r="C41" s="168">
        <f t="shared" si="23"/>
        <v>0</v>
      </c>
      <c r="D41" s="358"/>
      <c r="E41" s="167"/>
      <c r="F41" s="168">
        <f t="shared" si="24"/>
        <v>0</v>
      </c>
      <c r="G41" s="358"/>
      <c r="H41" s="164"/>
      <c r="I41" s="168">
        <f t="shared" si="25"/>
        <v>0</v>
      </c>
      <c r="J41" s="358"/>
      <c r="K41" s="167"/>
      <c r="L41" s="168">
        <f t="shared" si="26"/>
        <v>0</v>
      </c>
      <c r="M41" s="358"/>
      <c r="N41" s="164"/>
      <c r="O41" s="168">
        <f t="shared" si="27"/>
        <v>0</v>
      </c>
      <c r="P41" s="358"/>
      <c r="Q41" s="164"/>
      <c r="R41" s="168">
        <f t="shared" si="28"/>
        <v>0</v>
      </c>
      <c r="S41" s="358"/>
      <c r="T41" s="167"/>
      <c r="U41" s="168">
        <f t="shared" si="29"/>
        <v>0</v>
      </c>
      <c r="V41" s="358"/>
      <c r="W41" s="129">
        <f t="shared" si="30"/>
        <v>0</v>
      </c>
      <c r="X41" s="168">
        <f t="shared" si="31"/>
        <v>0</v>
      </c>
      <c r="Y41" s="166">
        <f t="shared" si="32"/>
        <v>0</v>
      </c>
      <c r="Z41" s="167"/>
      <c r="AA41" s="168">
        <f t="shared" si="33"/>
        <v>0</v>
      </c>
      <c r="AB41" s="358"/>
    </row>
    <row r="42" spans="1:28" ht="15" customHeight="1" x14ac:dyDescent="0.2">
      <c r="A42" s="115" t="s">
        <v>26</v>
      </c>
      <c r="B42" s="164"/>
      <c r="C42" s="168">
        <f t="shared" si="23"/>
        <v>0</v>
      </c>
      <c r="D42" s="358"/>
      <c r="E42" s="167"/>
      <c r="F42" s="168">
        <f t="shared" si="24"/>
        <v>0</v>
      </c>
      <c r="G42" s="358"/>
      <c r="H42" s="164"/>
      <c r="I42" s="168">
        <f t="shared" si="25"/>
        <v>0</v>
      </c>
      <c r="J42" s="358"/>
      <c r="K42" s="167"/>
      <c r="L42" s="168"/>
      <c r="M42" s="358"/>
      <c r="N42" s="164"/>
      <c r="O42" s="168">
        <f t="shared" si="27"/>
        <v>0</v>
      </c>
      <c r="P42" s="358"/>
      <c r="Q42" s="164"/>
      <c r="R42" s="168">
        <f t="shared" si="28"/>
        <v>0</v>
      </c>
      <c r="S42" s="358"/>
      <c r="T42" s="167"/>
      <c r="U42" s="168">
        <f t="shared" si="29"/>
        <v>0</v>
      </c>
      <c r="V42" s="358"/>
      <c r="W42" s="129">
        <f t="shared" si="30"/>
        <v>0</v>
      </c>
      <c r="X42" s="168">
        <f t="shared" si="31"/>
        <v>0</v>
      </c>
      <c r="Y42" s="166">
        <f t="shared" si="32"/>
        <v>0</v>
      </c>
      <c r="Z42" s="167"/>
      <c r="AA42" s="168">
        <f t="shared" si="33"/>
        <v>0</v>
      </c>
      <c r="AB42" s="358"/>
    </row>
    <row r="43" spans="1:28" ht="15" customHeight="1" x14ac:dyDescent="0.2">
      <c r="A43" s="115" t="s">
        <v>27</v>
      </c>
      <c r="B43" s="164"/>
      <c r="C43" s="168">
        <f t="shared" si="23"/>
        <v>0</v>
      </c>
      <c r="D43" s="358"/>
      <c r="E43" s="167"/>
      <c r="F43" s="168">
        <f t="shared" si="24"/>
        <v>0</v>
      </c>
      <c r="G43" s="358"/>
      <c r="H43" s="164"/>
      <c r="I43" s="168">
        <f t="shared" si="25"/>
        <v>0</v>
      </c>
      <c r="J43" s="358"/>
      <c r="K43" s="167"/>
      <c r="L43" s="168">
        <f t="shared" si="26"/>
        <v>0</v>
      </c>
      <c r="M43" s="358"/>
      <c r="N43" s="164"/>
      <c r="O43" s="168">
        <f t="shared" si="27"/>
        <v>0</v>
      </c>
      <c r="P43" s="358"/>
      <c r="Q43" s="164"/>
      <c r="R43" s="168">
        <f t="shared" si="28"/>
        <v>0</v>
      </c>
      <c r="S43" s="358"/>
      <c r="T43" s="167"/>
      <c r="U43" s="168">
        <f t="shared" si="29"/>
        <v>0</v>
      </c>
      <c r="V43" s="358"/>
      <c r="W43" s="129">
        <f t="shared" si="30"/>
        <v>0</v>
      </c>
      <c r="X43" s="168">
        <f t="shared" si="31"/>
        <v>0</v>
      </c>
      <c r="Y43" s="166">
        <f t="shared" si="32"/>
        <v>0</v>
      </c>
      <c r="Z43" s="167"/>
      <c r="AA43" s="168">
        <f t="shared" si="33"/>
        <v>0</v>
      </c>
      <c r="AB43" s="358"/>
    </row>
    <row r="44" spans="1:28" ht="15" customHeight="1" x14ac:dyDescent="0.2">
      <c r="A44" s="115" t="s">
        <v>28</v>
      </c>
      <c r="B44" s="164"/>
      <c r="C44" s="168">
        <f t="shared" si="23"/>
        <v>0</v>
      </c>
      <c r="D44" s="358"/>
      <c r="E44" s="167"/>
      <c r="F44" s="168">
        <f t="shared" si="24"/>
        <v>0</v>
      </c>
      <c r="G44" s="358"/>
      <c r="H44" s="164"/>
      <c r="I44" s="168">
        <f t="shared" si="25"/>
        <v>0</v>
      </c>
      <c r="J44" s="358"/>
      <c r="K44" s="167"/>
      <c r="L44" s="168">
        <f t="shared" si="26"/>
        <v>0</v>
      </c>
      <c r="M44" s="358"/>
      <c r="N44" s="164"/>
      <c r="O44" s="168">
        <f t="shared" si="27"/>
        <v>0</v>
      </c>
      <c r="P44" s="358"/>
      <c r="Q44" s="164"/>
      <c r="R44" s="168">
        <f t="shared" si="28"/>
        <v>0</v>
      </c>
      <c r="S44" s="358"/>
      <c r="T44" s="167"/>
      <c r="U44" s="168">
        <f t="shared" si="29"/>
        <v>0</v>
      </c>
      <c r="V44" s="358"/>
      <c r="W44" s="129">
        <f t="shared" si="30"/>
        <v>0</v>
      </c>
      <c r="X44" s="168">
        <f t="shared" si="31"/>
        <v>0</v>
      </c>
      <c r="Y44" s="166">
        <f t="shared" si="32"/>
        <v>0</v>
      </c>
      <c r="Z44" s="167"/>
      <c r="AA44" s="168">
        <f t="shared" si="33"/>
        <v>0</v>
      </c>
      <c r="AB44" s="358"/>
    </row>
    <row r="45" spans="1:28" ht="15" customHeight="1" x14ac:dyDescent="0.2">
      <c r="A45" s="115" t="s">
        <v>29</v>
      </c>
      <c r="B45" s="164"/>
      <c r="C45" s="168">
        <f t="shared" si="23"/>
        <v>0</v>
      </c>
      <c r="D45" s="358"/>
      <c r="E45" s="167"/>
      <c r="F45" s="168">
        <f t="shared" si="24"/>
        <v>0</v>
      </c>
      <c r="G45" s="358"/>
      <c r="H45" s="164"/>
      <c r="I45" s="168">
        <f t="shared" si="25"/>
        <v>0</v>
      </c>
      <c r="J45" s="358"/>
      <c r="K45" s="167"/>
      <c r="L45" s="168">
        <f t="shared" si="26"/>
        <v>0</v>
      </c>
      <c r="M45" s="358"/>
      <c r="N45" s="164"/>
      <c r="O45" s="168">
        <f t="shared" si="27"/>
        <v>0</v>
      </c>
      <c r="P45" s="358"/>
      <c r="Q45" s="164"/>
      <c r="R45" s="168">
        <f t="shared" si="28"/>
        <v>0</v>
      </c>
      <c r="S45" s="358"/>
      <c r="T45" s="167"/>
      <c r="U45" s="168">
        <f t="shared" si="29"/>
        <v>0</v>
      </c>
      <c r="V45" s="358"/>
      <c r="W45" s="129">
        <f t="shared" si="30"/>
        <v>0</v>
      </c>
      <c r="X45" s="168">
        <f t="shared" si="31"/>
        <v>0</v>
      </c>
      <c r="Y45" s="166">
        <f t="shared" si="32"/>
        <v>0</v>
      </c>
      <c r="Z45" s="167"/>
      <c r="AA45" s="168">
        <f t="shared" si="33"/>
        <v>0</v>
      </c>
      <c r="AB45" s="358"/>
    </row>
    <row r="46" spans="1:28" ht="15" customHeight="1" x14ac:dyDescent="0.2">
      <c r="A46" s="115" t="s">
        <v>30</v>
      </c>
      <c r="B46" s="164"/>
      <c r="C46" s="168">
        <f t="shared" si="23"/>
        <v>0</v>
      </c>
      <c r="D46" s="358"/>
      <c r="E46" s="167"/>
      <c r="F46" s="168">
        <f t="shared" si="24"/>
        <v>0</v>
      </c>
      <c r="G46" s="358"/>
      <c r="H46" s="164"/>
      <c r="I46" s="168">
        <f t="shared" si="25"/>
        <v>0</v>
      </c>
      <c r="J46" s="358"/>
      <c r="K46" s="167"/>
      <c r="L46" s="168">
        <f t="shared" si="26"/>
        <v>0</v>
      </c>
      <c r="M46" s="358"/>
      <c r="N46" s="164"/>
      <c r="O46" s="168">
        <f t="shared" si="27"/>
        <v>0</v>
      </c>
      <c r="P46" s="358"/>
      <c r="Q46" s="164"/>
      <c r="R46" s="168">
        <f t="shared" si="28"/>
        <v>0</v>
      </c>
      <c r="S46" s="358"/>
      <c r="T46" s="167"/>
      <c r="U46" s="168">
        <f t="shared" si="29"/>
        <v>0</v>
      </c>
      <c r="V46" s="358"/>
      <c r="W46" s="129">
        <f t="shared" si="30"/>
        <v>0</v>
      </c>
      <c r="X46" s="168">
        <f t="shared" si="31"/>
        <v>0</v>
      </c>
      <c r="Y46" s="166">
        <f t="shared" si="32"/>
        <v>0</v>
      </c>
      <c r="Z46" s="167"/>
      <c r="AA46" s="168">
        <f t="shared" si="33"/>
        <v>0</v>
      </c>
      <c r="AB46" s="358"/>
    </row>
    <row r="47" spans="1:28" ht="15" customHeight="1" x14ac:dyDescent="0.2">
      <c r="A47" s="115" t="s">
        <v>31</v>
      </c>
      <c r="B47" s="164"/>
      <c r="C47" s="168">
        <f t="shared" si="23"/>
        <v>0</v>
      </c>
      <c r="D47" s="358"/>
      <c r="E47" s="167"/>
      <c r="F47" s="168">
        <f t="shared" si="24"/>
        <v>0</v>
      </c>
      <c r="G47" s="358"/>
      <c r="H47" s="164"/>
      <c r="I47" s="168">
        <f t="shared" si="25"/>
        <v>0</v>
      </c>
      <c r="J47" s="358"/>
      <c r="K47" s="167"/>
      <c r="L47" s="168">
        <f t="shared" si="26"/>
        <v>0</v>
      </c>
      <c r="M47" s="358"/>
      <c r="N47" s="164"/>
      <c r="O47" s="168">
        <f t="shared" si="27"/>
        <v>0</v>
      </c>
      <c r="P47" s="358"/>
      <c r="Q47" s="164"/>
      <c r="R47" s="168">
        <f t="shared" si="28"/>
        <v>0</v>
      </c>
      <c r="S47" s="358"/>
      <c r="T47" s="167"/>
      <c r="U47" s="168">
        <f t="shared" si="29"/>
        <v>0</v>
      </c>
      <c r="V47" s="358"/>
      <c r="W47" s="129">
        <f t="shared" si="30"/>
        <v>0</v>
      </c>
      <c r="X47" s="168">
        <f t="shared" si="31"/>
        <v>0</v>
      </c>
      <c r="Y47" s="166">
        <f t="shared" si="32"/>
        <v>0</v>
      </c>
      <c r="Z47" s="167"/>
      <c r="AA47" s="168">
        <f t="shared" si="33"/>
        <v>0</v>
      </c>
      <c r="AB47" s="358"/>
    </row>
    <row r="48" spans="1:28" ht="15" customHeight="1" x14ac:dyDescent="0.2">
      <c r="A48" s="115" t="s">
        <v>32</v>
      </c>
      <c r="B48" s="164"/>
      <c r="C48" s="168">
        <f t="shared" si="23"/>
        <v>0</v>
      </c>
      <c r="D48" s="358"/>
      <c r="E48" s="167"/>
      <c r="F48" s="168">
        <f t="shared" si="24"/>
        <v>0</v>
      </c>
      <c r="G48" s="358"/>
      <c r="H48" s="164"/>
      <c r="I48" s="168">
        <f t="shared" si="25"/>
        <v>0</v>
      </c>
      <c r="J48" s="358"/>
      <c r="K48" s="167"/>
      <c r="L48" s="168">
        <f t="shared" si="26"/>
        <v>0</v>
      </c>
      <c r="M48" s="358"/>
      <c r="N48" s="164"/>
      <c r="O48" s="168">
        <f t="shared" si="27"/>
        <v>0</v>
      </c>
      <c r="P48" s="358"/>
      <c r="Q48" s="164"/>
      <c r="R48" s="168">
        <f t="shared" si="28"/>
        <v>0</v>
      </c>
      <c r="S48" s="358"/>
      <c r="T48" s="167"/>
      <c r="U48" s="168">
        <f t="shared" si="29"/>
        <v>0</v>
      </c>
      <c r="V48" s="358"/>
      <c r="W48" s="129">
        <f t="shared" si="30"/>
        <v>0</v>
      </c>
      <c r="X48" s="168">
        <f t="shared" si="31"/>
        <v>0</v>
      </c>
      <c r="Y48" s="166">
        <f t="shared" si="32"/>
        <v>0</v>
      </c>
      <c r="Z48" s="167"/>
      <c r="AA48" s="168">
        <f t="shared" si="33"/>
        <v>0</v>
      </c>
      <c r="AB48" s="358"/>
    </row>
    <row r="49" spans="1:28" ht="15" customHeight="1" x14ac:dyDescent="0.2">
      <c r="A49" s="115" t="s">
        <v>33</v>
      </c>
      <c r="B49" s="164"/>
      <c r="C49" s="168">
        <f t="shared" si="23"/>
        <v>0</v>
      </c>
      <c r="D49" s="358"/>
      <c r="E49" s="167"/>
      <c r="F49" s="168">
        <f t="shared" si="24"/>
        <v>0</v>
      </c>
      <c r="G49" s="358"/>
      <c r="H49" s="164"/>
      <c r="I49" s="168">
        <f t="shared" si="25"/>
        <v>0</v>
      </c>
      <c r="J49" s="358"/>
      <c r="K49" s="167"/>
      <c r="L49" s="168">
        <f t="shared" si="26"/>
        <v>0</v>
      </c>
      <c r="M49" s="358"/>
      <c r="N49" s="164"/>
      <c r="O49" s="168">
        <f t="shared" si="27"/>
        <v>0</v>
      </c>
      <c r="P49" s="358"/>
      <c r="Q49" s="164"/>
      <c r="R49" s="168">
        <f t="shared" si="28"/>
        <v>0</v>
      </c>
      <c r="S49" s="358"/>
      <c r="T49" s="167"/>
      <c r="U49" s="168">
        <f t="shared" si="29"/>
        <v>0</v>
      </c>
      <c r="V49" s="358"/>
      <c r="W49" s="129">
        <f t="shared" si="30"/>
        <v>0</v>
      </c>
      <c r="X49" s="168">
        <f t="shared" si="31"/>
        <v>0</v>
      </c>
      <c r="Y49" s="166">
        <f t="shared" si="32"/>
        <v>0</v>
      </c>
      <c r="Z49" s="167"/>
      <c r="AA49" s="168">
        <f t="shared" si="33"/>
        <v>0</v>
      </c>
      <c r="AB49" s="358"/>
    </row>
    <row r="50" spans="1:28" ht="15" customHeight="1" x14ac:dyDescent="0.2">
      <c r="A50" s="115" t="s">
        <v>34</v>
      </c>
      <c r="B50" s="164"/>
      <c r="C50" s="168">
        <f t="shared" si="23"/>
        <v>0</v>
      </c>
      <c r="D50" s="358"/>
      <c r="E50" s="167"/>
      <c r="F50" s="168">
        <f t="shared" si="24"/>
        <v>0</v>
      </c>
      <c r="G50" s="358"/>
      <c r="H50" s="164"/>
      <c r="I50" s="168">
        <f t="shared" si="25"/>
        <v>0</v>
      </c>
      <c r="J50" s="358"/>
      <c r="K50" s="167"/>
      <c r="L50" s="168">
        <f t="shared" si="26"/>
        <v>0</v>
      </c>
      <c r="M50" s="358"/>
      <c r="N50" s="164"/>
      <c r="O50" s="168">
        <f t="shared" si="27"/>
        <v>0</v>
      </c>
      <c r="P50" s="358"/>
      <c r="Q50" s="164"/>
      <c r="R50" s="168">
        <f t="shared" si="28"/>
        <v>0</v>
      </c>
      <c r="S50" s="358"/>
      <c r="T50" s="167"/>
      <c r="U50" s="168">
        <f t="shared" si="29"/>
        <v>0</v>
      </c>
      <c r="V50" s="358"/>
      <c r="W50" s="129">
        <f t="shared" si="30"/>
        <v>0</v>
      </c>
      <c r="X50" s="168">
        <f t="shared" si="31"/>
        <v>0</v>
      </c>
      <c r="Y50" s="166">
        <f t="shared" si="32"/>
        <v>0</v>
      </c>
      <c r="Z50" s="167"/>
      <c r="AA50" s="168">
        <f t="shared" si="33"/>
        <v>0</v>
      </c>
      <c r="AB50" s="358"/>
    </row>
    <row r="51" spans="1:28" ht="15" customHeight="1" x14ac:dyDescent="0.2">
      <c r="A51" s="115" t="s">
        <v>35</v>
      </c>
      <c r="B51" s="164"/>
      <c r="C51" s="168">
        <f t="shared" si="23"/>
        <v>0</v>
      </c>
      <c r="D51" s="358"/>
      <c r="E51" s="167"/>
      <c r="F51" s="168">
        <f t="shared" si="24"/>
        <v>0</v>
      </c>
      <c r="G51" s="358"/>
      <c r="H51" s="164"/>
      <c r="I51" s="168">
        <f t="shared" si="25"/>
        <v>0</v>
      </c>
      <c r="J51" s="358"/>
      <c r="K51" s="167"/>
      <c r="L51" s="168">
        <f t="shared" si="26"/>
        <v>0</v>
      </c>
      <c r="M51" s="358"/>
      <c r="N51" s="164"/>
      <c r="O51" s="168">
        <f t="shared" si="27"/>
        <v>0</v>
      </c>
      <c r="P51" s="358"/>
      <c r="Q51" s="164"/>
      <c r="R51" s="168">
        <f t="shared" si="28"/>
        <v>0</v>
      </c>
      <c r="S51" s="358"/>
      <c r="T51" s="167"/>
      <c r="U51" s="168">
        <f t="shared" si="29"/>
        <v>0</v>
      </c>
      <c r="V51" s="358"/>
      <c r="W51" s="129">
        <f t="shared" si="30"/>
        <v>0</v>
      </c>
      <c r="X51" s="168">
        <f t="shared" si="31"/>
        <v>0</v>
      </c>
      <c r="Y51" s="166">
        <f t="shared" si="32"/>
        <v>0</v>
      </c>
      <c r="Z51" s="167"/>
      <c r="AA51" s="168">
        <f t="shared" si="33"/>
        <v>0</v>
      </c>
      <c r="AB51" s="358"/>
    </row>
    <row r="52" spans="1:28" ht="15" customHeight="1" x14ac:dyDescent="0.2">
      <c r="A52" s="115" t="s">
        <v>36</v>
      </c>
      <c r="B52" s="164"/>
      <c r="C52" s="168">
        <f t="shared" si="23"/>
        <v>0</v>
      </c>
      <c r="D52" s="358"/>
      <c r="E52" s="167"/>
      <c r="F52" s="168">
        <f t="shared" si="24"/>
        <v>0</v>
      </c>
      <c r="G52" s="358"/>
      <c r="H52" s="164"/>
      <c r="I52" s="168">
        <f t="shared" si="25"/>
        <v>0</v>
      </c>
      <c r="J52" s="358"/>
      <c r="K52" s="167"/>
      <c r="L52" s="168">
        <f t="shared" si="26"/>
        <v>0</v>
      </c>
      <c r="M52" s="358"/>
      <c r="N52" s="164"/>
      <c r="O52" s="168">
        <f t="shared" si="27"/>
        <v>0</v>
      </c>
      <c r="P52" s="358"/>
      <c r="Q52" s="164"/>
      <c r="R52" s="168">
        <f t="shared" si="28"/>
        <v>0</v>
      </c>
      <c r="S52" s="358"/>
      <c r="T52" s="167"/>
      <c r="U52" s="168">
        <f t="shared" si="29"/>
        <v>0</v>
      </c>
      <c r="V52" s="358"/>
      <c r="W52" s="129">
        <f t="shared" si="30"/>
        <v>0</v>
      </c>
      <c r="X52" s="168">
        <f t="shared" si="31"/>
        <v>0</v>
      </c>
      <c r="Y52" s="166">
        <f t="shared" si="32"/>
        <v>0</v>
      </c>
      <c r="Z52" s="167"/>
      <c r="AA52" s="168">
        <f t="shared" si="33"/>
        <v>0</v>
      </c>
      <c r="AB52" s="358"/>
    </row>
    <row r="53" spans="1:28" ht="15" customHeight="1" x14ac:dyDescent="0.2">
      <c r="A53" s="115" t="s">
        <v>39</v>
      </c>
      <c r="B53" s="164"/>
      <c r="C53" s="168">
        <f t="shared" si="23"/>
        <v>0</v>
      </c>
      <c r="D53" s="358"/>
      <c r="E53" s="167"/>
      <c r="F53" s="168">
        <f t="shared" si="24"/>
        <v>0</v>
      </c>
      <c r="G53" s="358"/>
      <c r="H53" s="164"/>
      <c r="I53" s="168">
        <f t="shared" si="25"/>
        <v>0</v>
      </c>
      <c r="J53" s="358"/>
      <c r="K53" s="167"/>
      <c r="L53" s="168">
        <f t="shared" si="26"/>
        <v>0</v>
      </c>
      <c r="M53" s="358"/>
      <c r="N53" s="164"/>
      <c r="O53" s="168">
        <f t="shared" si="27"/>
        <v>0</v>
      </c>
      <c r="P53" s="358"/>
      <c r="Q53" s="164"/>
      <c r="R53" s="168">
        <f t="shared" si="28"/>
        <v>0</v>
      </c>
      <c r="S53" s="358"/>
      <c r="T53" s="167"/>
      <c r="U53" s="168">
        <f t="shared" si="29"/>
        <v>0</v>
      </c>
      <c r="V53" s="358"/>
      <c r="W53" s="129">
        <f t="shared" si="30"/>
        <v>0</v>
      </c>
      <c r="X53" s="168">
        <f t="shared" si="31"/>
        <v>0</v>
      </c>
      <c r="Y53" s="166">
        <f t="shared" si="32"/>
        <v>0</v>
      </c>
      <c r="Z53" s="167"/>
      <c r="AA53" s="168">
        <f t="shared" si="33"/>
        <v>0</v>
      </c>
      <c r="AB53" s="358"/>
    </row>
    <row r="54" spans="1:28" ht="15" customHeight="1" x14ac:dyDescent="0.2">
      <c r="A54" s="115" t="s">
        <v>40</v>
      </c>
      <c r="B54" s="167"/>
      <c r="C54" s="168">
        <f t="shared" si="23"/>
        <v>0</v>
      </c>
      <c r="D54" s="358"/>
      <c r="E54" s="167"/>
      <c r="F54" s="168">
        <f t="shared" si="24"/>
        <v>0</v>
      </c>
      <c r="G54" s="358"/>
      <c r="H54" s="164"/>
      <c r="I54" s="168">
        <f t="shared" si="25"/>
        <v>0</v>
      </c>
      <c r="J54" s="358"/>
      <c r="K54" s="167"/>
      <c r="L54" s="168">
        <f t="shared" si="26"/>
        <v>0</v>
      </c>
      <c r="M54" s="358"/>
      <c r="N54" s="164"/>
      <c r="O54" s="168">
        <f t="shared" si="27"/>
        <v>0</v>
      </c>
      <c r="P54" s="358"/>
      <c r="Q54" s="167"/>
      <c r="R54" s="168">
        <f t="shared" si="28"/>
        <v>0</v>
      </c>
      <c r="S54" s="358"/>
      <c r="T54" s="167"/>
      <c r="U54" s="168">
        <f t="shared" si="29"/>
        <v>0</v>
      </c>
      <c r="V54" s="358"/>
      <c r="W54" s="129">
        <f t="shared" si="30"/>
        <v>0</v>
      </c>
      <c r="X54" s="168">
        <f t="shared" si="31"/>
        <v>0</v>
      </c>
      <c r="Y54" s="166">
        <f t="shared" si="32"/>
        <v>0</v>
      </c>
      <c r="Z54" s="167"/>
      <c r="AA54" s="168">
        <f t="shared" si="33"/>
        <v>0</v>
      </c>
      <c r="AB54" s="358"/>
    </row>
    <row r="55" spans="1:28" ht="15" customHeight="1" x14ac:dyDescent="0.2">
      <c r="A55" s="115" t="s">
        <v>80</v>
      </c>
      <c r="B55" s="167"/>
      <c r="C55" s="168">
        <f t="shared" si="23"/>
        <v>0</v>
      </c>
      <c r="D55" s="358"/>
      <c r="E55" s="167"/>
      <c r="F55" s="168">
        <f t="shared" si="24"/>
        <v>0</v>
      </c>
      <c r="G55" s="358"/>
      <c r="H55" s="164"/>
      <c r="I55" s="168">
        <f t="shared" si="25"/>
        <v>0</v>
      </c>
      <c r="J55" s="358"/>
      <c r="K55" s="167"/>
      <c r="L55" s="168">
        <f t="shared" si="26"/>
        <v>0</v>
      </c>
      <c r="M55" s="358"/>
      <c r="N55" s="164"/>
      <c r="O55" s="168">
        <f t="shared" si="27"/>
        <v>0</v>
      </c>
      <c r="P55" s="358"/>
      <c r="Q55" s="167"/>
      <c r="R55" s="168">
        <f t="shared" si="28"/>
        <v>0</v>
      </c>
      <c r="S55" s="358"/>
      <c r="T55" s="167"/>
      <c r="U55" s="168">
        <f t="shared" si="29"/>
        <v>0</v>
      </c>
      <c r="V55" s="358"/>
      <c r="W55" s="129">
        <f t="shared" si="30"/>
        <v>0</v>
      </c>
      <c r="X55" s="168">
        <f t="shared" si="31"/>
        <v>0</v>
      </c>
      <c r="Y55" s="166">
        <f t="shared" si="32"/>
        <v>0</v>
      </c>
      <c r="Z55" s="167"/>
      <c r="AA55" s="168">
        <f t="shared" si="33"/>
        <v>0</v>
      </c>
      <c r="AB55" s="358"/>
    </row>
    <row r="56" spans="1:28" ht="15" customHeight="1" x14ac:dyDescent="0.2">
      <c r="A56" s="180" t="s">
        <v>303</v>
      </c>
      <c r="B56" s="181">
        <f t="shared" ref="B56:AB56" si="34">SUM(B37:B55)</f>
        <v>0</v>
      </c>
      <c r="C56" s="182">
        <f t="shared" si="34"/>
        <v>0</v>
      </c>
      <c r="D56" s="183">
        <f t="shared" si="34"/>
        <v>0</v>
      </c>
      <c r="E56" s="181">
        <f t="shared" si="34"/>
        <v>0</v>
      </c>
      <c r="F56" s="182">
        <f t="shared" si="34"/>
        <v>0</v>
      </c>
      <c r="G56" s="183">
        <f t="shared" si="34"/>
        <v>0</v>
      </c>
      <c r="H56" s="181">
        <f t="shared" si="34"/>
        <v>0</v>
      </c>
      <c r="I56" s="182">
        <f t="shared" si="34"/>
        <v>0</v>
      </c>
      <c r="J56" s="183">
        <f t="shared" si="34"/>
        <v>0</v>
      </c>
      <c r="K56" s="181">
        <f t="shared" si="34"/>
        <v>0</v>
      </c>
      <c r="L56" s="182">
        <f t="shared" si="34"/>
        <v>0</v>
      </c>
      <c r="M56" s="183">
        <f t="shared" si="34"/>
        <v>0</v>
      </c>
      <c r="N56" s="181">
        <f t="shared" si="34"/>
        <v>0</v>
      </c>
      <c r="O56" s="182">
        <f t="shared" si="34"/>
        <v>0</v>
      </c>
      <c r="P56" s="183">
        <f t="shared" si="34"/>
        <v>0</v>
      </c>
      <c r="Q56" s="181">
        <f t="shared" si="34"/>
        <v>0</v>
      </c>
      <c r="R56" s="182">
        <f t="shared" si="34"/>
        <v>0</v>
      </c>
      <c r="S56" s="183">
        <f t="shared" si="34"/>
        <v>0</v>
      </c>
      <c r="T56" s="181">
        <f t="shared" si="34"/>
        <v>0</v>
      </c>
      <c r="U56" s="182">
        <f t="shared" si="34"/>
        <v>0</v>
      </c>
      <c r="V56" s="183">
        <f t="shared" si="34"/>
        <v>0</v>
      </c>
      <c r="W56" s="181">
        <f t="shared" si="34"/>
        <v>0</v>
      </c>
      <c r="X56" s="182">
        <f t="shared" si="34"/>
        <v>0</v>
      </c>
      <c r="Y56" s="183">
        <f t="shared" si="34"/>
        <v>0</v>
      </c>
      <c r="Z56" s="181">
        <f t="shared" si="34"/>
        <v>0</v>
      </c>
      <c r="AA56" s="182">
        <f t="shared" si="34"/>
        <v>0</v>
      </c>
      <c r="AB56" s="183">
        <f t="shared" si="34"/>
        <v>0</v>
      </c>
    </row>
    <row r="57" spans="1:28" ht="15" customHeight="1" x14ac:dyDescent="0.2">
      <c r="A57" s="184"/>
      <c r="B57" s="129"/>
      <c r="C57" s="168"/>
      <c r="D57" s="166"/>
      <c r="E57" s="129"/>
      <c r="F57" s="168"/>
      <c r="G57" s="358"/>
      <c r="H57" s="129"/>
      <c r="I57" s="168"/>
      <c r="J57" s="358"/>
      <c r="K57" s="129"/>
      <c r="L57" s="168"/>
      <c r="M57" s="358"/>
      <c r="N57" s="129"/>
      <c r="O57" s="168"/>
      <c r="P57" s="358"/>
      <c r="Q57" s="129"/>
      <c r="R57" s="168"/>
      <c r="S57" s="166"/>
      <c r="T57" s="129"/>
      <c r="U57" s="168"/>
      <c r="V57" s="358"/>
      <c r="W57" s="129"/>
      <c r="X57" s="168"/>
      <c r="Y57" s="166"/>
      <c r="Z57" s="129"/>
      <c r="AA57" s="168"/>
      <c r="AB57" s="166"/>
    </row>
    <row r="58" spans="1:28" s="44" customFormat="1" ht="15" customHeight="1" x14ac:dyDescent="0.2">
      <c r="A58" s="115" t="s">
        <v>304</v>
      </c>
      <c r="B58" s="129"/>
      <c r="C58" s="168"/>
      <c r="D58" s="358"/>
      <c r="E58" s="129"/>
      <c r="F58" s="168"/>
      <c r="G58" s="358"/>
      <c r="H58" s="129"/>
      <c r="I58" s="168"/>
      <c r="J58" s="358"/>
      <c r="K58" s="129"/>
      <c r="L58" s="168"/>
      <c r="M58" s="358"/>
      <c r="N58" s="129"/>
      <c r="O58" s="168"/>
      <c r="P58" s="358"/>
      <c r="Q58" s="129"/>
      <c r="R58" s="168"/>
      <c r="S58" s="166"/>
      <c r="T58" s="129"/>
      <c r="U58" s="168"/>
      <c r="V58" s="358"/>
      <c r="W58" s="129"/>
      <c r="X58" s="168"/>
      <c r="Y58" s="166"/>
      <c r="Z58" s="129"/>
      <c r="AA58" s="168"/>
      <c r="AB58" s="358"/>
    </row>
    <row r="59" spans="1:28" ht="15" customHeight="1" x14ac:dyDescent="0.2">
      <c r="A59" s="115" t="s">
        <v>41</v>
      </c>
      <c r="B59" s="167"/>
      <c r="C59" s="168">
        <f t="shared" ref="C59:C65" si="35">D59-B59</f>
        <v>0</v>
      </c>
      <c r="D59" s="358"/>
      <c r="E59" s="167"/>
      <c r="F59" s="168">
        <f t="shared" ref="F59:F65" si="36">G59-E59</f>
        <v>0</v>
      </c>
      <c r="G59" s="358"/>
      <c r="H59" s="167"/>
      <c r="I59" s="168">
        <f t="shared" ref="I59:I65" si="37">J59-H59</f>
        <v>0</v>
      </c>
      <c r="J59" s="358"/>
      <c r="K59" s="167"/>
      <c r="L59" s="168">
        <f t="shared" ref="L59:L65" si="38">M59-K59</f>
        <v>0</v>
      </c>
      <c r="M59" s="358"/>
      <c r="N59" s="167"/>
      <c r="O59" s="168">
        <f t="shared" ref="O59:O65" si="39">P59-N59</f>
        <v>0</v>
      </c>
      <c r="P59" s="358"/>
      <c r="Q59" s="167"/>
      <c r="R59" s="168">
        <f t="shared" ref="R59:R74" si="40">S59-Q59</f>
        <v>0</v>
      </c>
      <c r="S59" s="358"/>
      <c r="T59" s="167"/>
      <c r="U59" s="168">
        <f t="shared" ref="U59:U74" si="41">V59-T59</f>
        <v>0</v>
      </c>
      <c r="V59" s="358"/>
      <c r="W59" s="129">
        <f t="shared" ref="W59:Y65" si="42">+B59+E59+H59+K59+N59+Q59+T59</f>
        <v>0</v>
      </c>
      <c r="X59" s="168">
        <f t="shared" si="42"/>
        <v>0</v>
      </c>
      <c r="Y59" s="166">
        <f t="shared" si="42"/>
        <v>0</v>
      </c>
      <c r="Z59" s="167"/>
      <c r="AA59" s="168">
        <f t="shared" ref="AA59:AA65" si="43">AB59-Z59</f>
        <v>0</v>
      </c>
      <c r="AB59" s="358"/>
    </row>
    <row r="60" spans="1:28" ht="15" customHeight="1" x14ac:dyDescent="0.2">
      <c r="A60" s="115" t="s">
        <v>42</v>
      </c>
      <c r="B60" s="167"/>
      <c r="C60" s="168">
        <f t="shared" si="35"/>
        <v>0</v>
      </c>
      <c r="D60" s="358"/>
      <c r="E60" s="167"/>
      <c r="F60" s="168">
        <f t="shared" si="36"/>
        <v>0</v>
      </c>
      <c r="G60" s="358"/>
      <c r="H60" s="167"/>
      <c r="I60" s="168">
        <f t="shared" si="37"/>
        <v>0</v>
      </c>
      <c r="J60" s="358"/>
      <c r="K60" s="167"/>
      <c r="L60" s="168">
        <f t="shared" si="38"/>
        <v>0</v>
      </c>
      <c r="M60" s="358"/>
      <c r="N60" s="167"/>
      <c r="O60" s="168">
        <f t="shared" si="39"/>
        <v>0</v>
      </c>
      <c r="P60" s="358"/>
      <c r="Q60" s="167"/>
      <c r="R60" s="168">
        <f t="shared" si="40"/>
        <v>0</v>
      </c>
      <c r="S60" s="358"/>
      <c r="T60" s="167"/>
      <c r="U60" s="168">
        <f t="shared" si="41"/>
        <v>0</v>
      </c>
      <c r="V60" s="358"/>
      <c r="W60" s="129">
        <f t="shared" si="42"/>
        <v>0</v>
      </c>
      <c r="X60" s="168">
        <f t="shared" si="42"/>
        <v>0</v>
      </c>
      <c r="Y60" s="166">
        <f t="shared" si="42"/>
        <v>0</v>
      </c>
      <c r="Z60" s="167"/>
      <c r="AA60" s="168">
        <f t="shared" si="43"/>
        <v>0</v>
      </c>
      <c r="AB60" s="358"/>
    </row>
    <row r="61" spans="1:28" ht="15" customHeight="1" x14ac:dyDescent="0.2">
      <c r="A61" s="115" t="s">
        <v>43</v>
      </c>
      <c r="B61" s="167"/>
      <c r="C61" s="168">
        <f t="shared" si="35"/>
        <v>0</v>
      </c>
      <c r="D61" s="358"/>
      <c r="E61" s="167"/>
      <c r="F61" s="168">
        <f t="shared" si="36"/>
        <v>0</v>
      </c>
      <c r="G61" s="358"/>
      <c r="H61" s="167"/>
      <c r="I61" s="168">
        <f t="shared" si="37"/>
        <v>0</v>
      </c>
      <c r="J61" s="358"/>
      <c r="K61" s="167"/>
      <c r="L61" s="168">
        <f t="shared" si="38"/>
        <v>0</v>
      </c>
      <c r="M61" s="358"/>
      <c r="N61" s="167"/>
      <c r="O61" s="168">
        <f t="shared" si="39"/>
        <v>0</v>
      </c>
      <c r="P61" s="358"/>
      <c r="Q61" s="167"/>
      <c r="R61" s="168">
        <f t="shared" si="40"/>
        <v>0</v>
      </c>
      <c r="S61" s="358"/>
      <c r="T61" s="167"/>
      <c r="U61" s="168">
        <f t="shared" si="41"/>
        <v>0</v>
      </c>
      <c r="V61" s="358"/>
      <c r="W61" s="129">
        <f t="shared" si="42"/>
        <v>0</v>
      </c>
      <c r="X61" s="168">
        <f t="shared" si="42"/>
        <v>0</v>
      </c>
      <c r="Y61" s="166">
        <f t="shared" si="42"/>
        <v>0</v>
      </c>
      <c r="Z61" s="167"/>
      <c r="AA61" s="168">
        <f t="shared" si="43"/>
        <v>0</v>
      </c>
      <c r="AB61" s="358"/>
    </row>
    <row r="62" spans="1:28" ht="15" customHeight="1" x14ac:dyDescent="0.2">
      <c r="A62" s="115" t="s">
        <v>44</v>
      </c>
      <c r="B62" s="167"/>
      <c r="C62" s="168">
        <f t="shared" si="35"/>
        <v>0</v>
      </c>
      <c r="D62" s="358"/>
      <c r="E62" s="167"/>
      <c r="F62" s="168">
        <f t="shared" si="36"/>
        <v>0</v>
      </c>
      <c r="G62" s="358"/>
      <c r="H62" s="167"/>
      <c r="I62" s="168">
        <f t="shared" si="37"/>
        <v>0</v>
      </c>
      <c r="J62" s="358"/>
      <c r="K62" s="167"/>
      <c r="L62" s="168">
        <f t="shared" si="38"/>
        <v>0</v>
      </c>
      <c r="M62" s="358"/>
      <c r="N62" s="167"/>
      <c r="O62" s="168">
        <f t="shared" si="39"/>
        <v>0</v>
      </c>
      <c r="P62" s="358"/>
      <c r="Q62" s="167"/>
      <c r="R62" s="168">
        <f t="shared" si="40"/>
        <v>0</v>
      </c>
      <c r="S62" s="358"/>
      <c r="T62" s="167"/>
      <c r="U62" s="168">
        <f t="shared" si="41"/>
        <v>0</v>
      </c>
      <c r="V62" s="358"/>
      <c r="W62" s="129">
        <f t="shared" si="42"/>
        <v>0</v>
      </c>
      <c r="X62" s="168">
        <f t="shared" si="42"/>
        <v>0</v>
      </c>
      <c r="Y62" s="166">
        <f t="shared" si="42"/>
        <v>0</v>
      </c>
      <c r="Z62" s="167"/>
      <c r="AA62" s="168">
        <f t="shared" si="43"/>
        <v>0</v>
      </c>
      <c r="AB62" s="358"/>
    </row>
    <row r="63" spans="1:28" ht="15" customHeight="1" x14ac:dyDescent="0.2">
      <c r="A63" s="115" t="s">
        <v>45</v>
      </c>
      <c r="B63" s="167"/>
      <c r="C63" s="168">
        <f t="shared" si="35"/>
        <v>0</v>
      </c>
      <c r="D63" s="358"/>
      <c r="E63" s="167"/>
      <c r="F63" s="168">
        <f t="shared" si="36"/>
        <v>0</v>
      </c>
      <c r="G63" s="358"/>
      <c r="H63" s="167"/>
      <c r="I63" s="168">
        <f t="shared" si="37"/>
        <v>0</v>
      </c>
      <c r="J63" s="358"/>
      <c r="K63" s="167"/>
      <c r="L63" s="168">
        <f t="shared" si="38"/>
        <v>0</v>
      </c>
      <c r="M63" s="358"/>
      <c r="N63" s="167"/>
      <c r="O63" s="168">
        <f t="shared" si="39"/>
        <v>0</v>
      </c>
      <c r="P63" s="358"/>
      <c r="Q63" s="167"/>
      <c r="R63" s="168">
        <f t="shared" si="40"/>
        <v>0</v>
      </c>
      <c r="S63" s="358"/>
      <c r="T63" s="167"/>
      <c r="U63" s="168">
        <f t="shared" si="41"/>
        <v>0</v>
      </c>
      <c r="V63" s="358"/>
      <c r="W63" s="129">
        <f t="shared" si="42"/>
        <v>0</v>
      </c>
      <c r="X63" s="168">
        <f t="shared" si="42"/>
        <v>0</v>
      </c>
      <c r="Y63" s="166">
        <f t="shared" si="42"/>
        <v>0</v>
      </c>
      <c r="Z63" s="167"/>
      <c r="AA63" s="168">
        <f t="shared" si="43"/>
        <v>0</v>
      </c>
      <c r="AB63" s="358"/>
    </row>
    <row r="64" spans="1:28" ht="15" customHeight="1" x14ac:dyDescent="0.2">
      <c r="A64" s="115" t="s">
        <v>46</v>
      </c>
      <c r="B64" s="164"/>
      <c r="C64" s="168">
        <f t="shared" si="35"/>
        <v>0</v>
      </c>
      <c r="D64" s="358"/>
      <c r="E64" s="167"/>
      <c r="F64" s="168">
        <f t="shared" si="36"/>
        <v>0</v>
      </c>
      <c r="G64" s="358"/>
      <c r="H64" s="167"/>
      <c r="I64" s="168">
        <f t="shared" si="37"/>
        <v>0</v>
      </c>
      <c r="J64" s="358"/>
      <c r="K64" s="167"/>
      <c r="L64" s="168">
        <f t="shared" si="38"/>
        <v>0</v>
      </c>
      <c r="M64" s="358"/>
      <c r="N64" s="167"/>
      <c r="O64" s="168">
        <f t="shared" si="39"/>
        <v>0</v>
      </c>
      <c r="P64" s="358"/>
      <c r="Q64" s="167"/>
      <c r="R64" s="168">
        <f t="shared" si="40"/>
        <v>0</v>
      </c>
      <c r="S64" s="358"/>
      <c r="T64" s="167"/>
      <c r="U64" s="168">
        <f t="shared" si="41"/>
        <v>0</v>
      </c>
      <c r="V64" s="358"/>
      <c r="W64" s="129">
        <f t="shared" si="42"/>
        <v>0</v>
      </c>
      <c r="X64" s="168">
        <f t="shared" si="42"/>
        <v>0</v>
      </c>
      <c r="Y64" s="166">
        <f t="shared" si="42"/>
        <v>0</v>
      </c>
      <c r="Z64" s="167"/>
      <c r="AA64" s="168">
        <f t="shared" si="43"/>
        <v>0</v>
      </c>
      <c r="AB64" s="358"/>
    </row>
    <row r="65" spans="1:28" ht="15" customHeight="1" x14ac:dyDescent="0.2">
      <c r="A65" s="115" t="s">
        <v>47</v>
      </c>
      <c r="B65" s="164"/>
      <c r="C65" s="168">
        <f t="shared" si="35"/>
        <v>0</v>
      </c>
      <c r="D65" s="358"/>
      <c r="E65" s="167"/>
      <c r="F65" s="168">
        <f t="shared" si="36"/>
        <v>0</v>
      </c>
      <c r="G65" s="358"/>
      <c r="H65" s="164"/>
      <c r="I65" s="168">
        <f t="shared" si="37"/>
        <v>0</v>
      </c>
      <c r="J65" s="358"/>
      <c r="K65" s="167"/>
      <c r="L65" s="168">
        <f t="shared" si="38"/>
        <v>0</v>
      </c>
      <c r="M65" s="358"/>
      <c r="N65" s="167"/>
      <c r="O65" s="168">
        <f t="shared" si="39"/>
        <v>0</v>
      </c>
      <c r="P65" s="358"/>
      <c r="Q65" s="167"/>
      <c r="R65" s="168">
        <f t="shared" si="40"/>
        <v>0</v>
      </c>
      <c r="S65" s="358"/>
      <c r="T65" s="167"/>
      <c r="U65" s="168">
        <f t="shared" si="41"/>
        <v>0</v>
      </c>
      <c r="V65" s="358"/>
      <c r="W65" s="129">
        <f t="shared" si="42"/>
        <v>0</v>
      </c>
      <c r="X65" s="168">
        <f t="shared" si="42"/>
        <v>0</v>
      </c>
      <c r="Y65" s="166">
        <f t="shared" si="42"/>
        <v>0</v>
      </c>
      <c r="Z65" s="167"/>
      <c r="AA65" s="168">
        <f t="shared" si="43"/>
        <v>0</v>
      </c>
      <c r="AB65" s="358"/>
    </row>
    <row r="66" spans="1:28" ht="15" customHeight="1" x14ac:dyDescent="0.2">
      <c r="A66" s="119" t="s">
        <v>305</v>
      </c>
      <c r="B66" s="181">
        <f t="shared" ref="B66:Y66" si="44">SUM(B59:B65)</f>
        <v>0</v>
      </c>
      <c r="C66" s="182">
        <f t="shared" si="44"/>
        <v>0</v>
      </c>
      <c r="D66" s="183">
        <f t="shared" si="44"/>
        <v>0</v>
      </c>
      <c r="E66" s="181">
        <f t="shared" si="44"/>
        <v>0</v>
      </c>
      <c r="F66" s="182">
        <f t="shared" si="44"/>
        <v>0</v>
      </c>
      <c r="G66" s="183">
        <f t="shared" si="44"/>
        <v>0</v>
      </c>
      <c r="H66" s="181">
        <f t="shared" si="44"/>
        <v>0</v>
      </c>
      <c r="I66" s="182">
        <f t="shared" si="44"/>
        <v>0</v>
      </c>
      <c r="J66" s="183">
        <f t="shared" si="44"/>
        <v>0</v>
      </c>
      <c r="K66" s="181">
        <f t="shared" si="44"/>
        <v>0</v>
      </c>
      <c r="L66" s="182">
        <f t="shared" si="44"/>
        <v>0</v>
      </c>
      <c r="M66" s="183">
        <f t="shared" si="44"/>
        <v>0</v>
      </c>
      <c r="N66" s="181">
        <f t="shared" si="44"/>
        <v>0</v>
      </c>
      <c r="O66" s="182">
        <f t="shared" ref="O66:V66" si="45">SUM(O59:O65)</f>
        <v>0</v>
      </c>
      <c r="P66" s="183">
        <f t="shared" si="45"/>
        <v>0</v>
      </c>
      <c r="Q66" s="181">
        <f t="shared" si="45"/>
        <v>0</v>
      </c>
      <c r="R66" s="182">
        <f t="shared" si="45"/>
        <v>0</v>
      </c>
      <c r="S66" s="183">
        <f t="shared" si="45"/>
        <v>0</v>
      </c>
      <c r="T66" s="181">
        <f t="shared" si="45"/>
        <v>0</v>
      </c>
      <c r="U66" s="182">
        <f t="shared" si="45"/>
        <v>0</v>
      </c>
      <c r="V66" s="183">
        <f t="shared" si="45"/>
        <v>0</v>
      </c>
      <c r="W66" s="181">
        <f t="shared" si="44"/>
        <v>0</v>
      </c>
      <c r="X66" s="182">
        <f t="shared" si="44"/>
        <v>0</v>
      </c>
      <c r="Y66" s="183">
        <f t="shared" si="44"/>
        <v>0</v>
      </c>
      <c r="Z66" s="181">
        <f>SUM(Z59:Z65)</f>
        <v>0</v>
      </c>
      <c r="AA66" s="182">
        <f>SUM(AA59:AA65)</f>
        <v>0</v>
      </c>
      <c r="AB66" s="183">
        <f>SUM(AB59:AB65)</f>
        <v>0</v>
      </c>
    </row>
    <row r="67" spans="1:28" ht="15" customHeight="1" x14ac:dyDescent="0.2">
      <c r="A67" s="115"/>
      <c r="B67" s="129"/>
      <c r="C67" s="168"/>
      <c r="D67" s="166"/>
      <c r="E67" s="129"/>
      <c r="F67" s="168"/>
      <c r="G67" s="358"/>
      <c r="H67" s="129"/>
      <c r="I67" s="168"/>
      <c r="J67" s="358"/>
      <c r="K67" s="129"/>
      <c r="L67" s="168"/>
      <c r="M67" s="358"/>
      <c r="N67" s="129"/>
      <c r="O67" s="168"/>
      <c r="P67" s="358"/>
      <c r="Q67" s="129"/>
      <c r="R67" s="168"/>
      <c r="S67" s="358"/>
      <c r="T67" s="129"/>
      <c r="U67" s="168"/>
      <c r="V67" s="358"/>
      <c r="W67" s="129"/>
      <c r="X67" s="168"/>
      <c r="Y67" s="166"/>
      <c r="Z67" s="129"/>
      <c r="AA67" s="168"/>
      <c r="AB67" s="166"/>
    </row>
    <row r="68" spans="1:28" s="44" customFormat="1" ht="15" customHeight="1" x14ac:dyDescent="0.2">
      <c r="A68" s="115" t="s">
        <v>306</v>
      </c>
      <c r="B68" s="129"/>
      <c r="C68" s="168"/>
      <c r="D68" s="358"/>
      <c r="E68" s="129"/>
      <c r="F68" s="168"/>
      <c r="G68" s="358"/>
      <c r="H68" s="129"/>
      <c r="I68" s="168"/>
      <c r="J68" s="358"/>
      <c r="K68" s="129"/>
      <c r="L68" s="168"/>
      <c r="M68" s="358"/>
      <c r="N68" s="129"/>
      <c r="O68" s="168"/>
      <c r="P68" s="358"/>
      <c r="Q68" s="129"/>
      <c r="R68" s="168"/>
      <c r="S68" s="358"/>
      <c r="T68" s="129"/>
      <c r="U68" s="168"/>
      <c r="V68" s="358"/>
      <c r="W68" s="129"/>
      <c r="X68" s="168"/>
      <c r="Y68" s="166"/>
      <c r="Z68" s="129"/>
      <c r="AA68" s="168"/>
      <c r="AB68" s="166"/>
    </row>
    <row r="69" spans="1:28" ht="15" customHeight="1" x14ac:dyDescent="0.2">
      <c r="A69" s="115" t="s">
        <v>37</v>
      </c>
      <c r="B69" s="167"/>
      <c r="C69" s="168">
        <f t="shared" ref="C69:C74" si="46">D69-B69</f>
        <v>0</v>
      </c>
      <c r="D69" s="358"/>
      <c r="E69" s="167"/>
      <c r="F69" s="168">
        <f t="shared" ref="F69:F74" si="47">G69-E69</f>
        <v>0</v>
      </c>
      <c r="G69" s="358"/>
      <c r="H69" s="167"/>
      <c r="I69" s="168">
        <f t="shared" ref="I69:I74" si="48">J69-H69</f>
        <v>0</v>
      </c>
      <c r="J69" s="358"/>
      <c r="K69" s="167"/>
      <c r="L69" s="168">
        <f t="shared" ref="L69:L74" si="49">M69-K69</f>
        <v>0</v>
      </c>
      <c r="M69" s="358"/>
      <c r="N69" s="164"/>
      <c r="O69" s="168">
        <f t="shared" ref="O69:O74" si="50">P69-N69</f>
        <v>0</v>
      </c>
      <c r="P69" s="358"/>
      <c r="Q69" s="167"/>
      <c r="R69" s="168">
        <f t="shared" si="40"/>
        <v>0</v>
      </c>
      <c r="S69" s="358"/>
      <c r="T69" s="167"/>
      <c r="U69" s="168">
        <f t="shared" si="41"/>
        <v>0</v>
      </c>
      <c r="V69" s="358"/>
      <c r="W69" s="129">
        <f t="shared" ref="W69:Y74" si="51">+B69+E69+H69+K69+N69+Q69+T69</f>
        <v>0</v>
      </c>
      <c r="X69" s="168">
        <f t="shared" si="51"/>
        <v>0</v>
      </c>
      <c r="Y69" s="166">
        <f t="shared" si="51"/>
        <v>0</v>
      </c>
      <c r="Z69" s="167"/>
      <c r="AA69" s="168">
        <f t="shared" ref="AA69:AA74" si="52">AB69-Z69</f>
        <v>0</v>
      </c>
      <c r="AB69" s="358"/>
    </row>
    <row r="70" spans="1:28" ht="15" customHeight="1" x14ac:dyDescent="0.2">
      <c r="A70" s="115" t="s">
        <v>38</v>
      </c>
      <c r="B70" s="164"/>
      <c r="C70" s="168">
        <f t="shared" si="46"/>
        <v>0</v>
      </c>
      <c r="D70" s="358"/>
      <c r="E70" s="167"/>
      <c r="F70" s="168">
        <f t="shared" si="47"/>
        <v>0</v>
      </c>
      <c r="G70" s="358"/>
      <c r="H70" s="167"/>
      <c r="I70" s="168">
        <f t="shared" si="48"/>
        <v>0</v>
      </c>
      <c r="J70" s="358"/>
      <c r="K70" s="167"/>
      <c r="L70" s="168">
        <f t="shared" si="49"/>
        <v>0</v>
      </c>
      <c r="M70" s="358"/>
      <c r="N70" s="164"/>
      <c r="O70" s="168">
        <f t="shared" si="50"/>
        <v>0</v>
      </c>
      <c r="P70" s="358"/>
      <c r="Q70" s="167"/>
      <c r="R70" s="168">
        <f t="shared" si="40"/>
        <v>0</v>
      </c>
      <c r="S70" s="358"/>
      <c r="T70" s="167"/>
      <c r="U70" s="168">
        <f t="shared" si="41"/>
        <v>0</v>
      </c>
      <c r="V70" s="358"/>
      <c r="W70" s="129">
        <f t="shared" si="51"/>
        <v>0</v>
      </c>
      <c r="X70" s="168">
        <f t="shared" si="51"/>
        <v>0</v>
      </c>
      <c r="Y70" s="166">
        <f t="shared" si="51"/>
        <v>0</v>
      </c>
      <c r="Z70" s="167"/>
      <c r="AA70" s="168">
        <f t="shared" si="52"/>
        <v>0</v>
      </c>
      <c r="AB70" s="358"/>
    </row>
    <row r="71" spans="1:28" ht="15" customHeight="1" x14ac:dyDescent="0.2">
      <c r="A71" s="115" t="s">
        <v>48</v>
      </c>
      <c r="B71" s="164"/>
      <c r="C71" s="168">
        <f t="shared" si="46"/>
        <v>0</v>
      </c>
      <c r="D71" s="358"/>
      <c r="E71" s="167"/>
      <c r="F71" s="168">
        <f t="shared" si="47"/>
        <v>0</v>
      </c>
      <c r="G71" s="358"/>
      <c r="H71" s="167"/>
      <c r="I71" s="168">
        <f t="shared" si="48"/>
        <v>0</v>
      </c>
      <c r="J71" s="358"/>
      <c r="K71" s="167"/>
      <c r="L71" s="168">
        <f t="shared" si="49"/>
        <v>0</v>
      </c>
      <c r="M71" s="358"/>
      <c r="N71" s="164"/>
      <c r="O71" s="168">
        <f t="shared" si="50"/>
        <v>0</v>
      </c>
      <c r="P71" s="358"/>
      <c r="Q71" s="167"/>
      <c r="R71" s="168">
        <f t="shared" si="40"/>
        <v>0</v>
      </c>
      <c r="S71" s="358"/>
      <c r="T71" s="167"/>
      <c r="U71" s="168">
        <f t="shared" si="41"/>
        <v>0</v>
      </c>
      <c r="V71" s="358"/>
      <c r="W71" s="129">
        <f t="shared" si="51"/>
        <v>0</v>
      </c>
      <c r="X71" s="168">
        <f t="shared" si="51"/>
        <v>0</v>
      </c>
      <c r="Y71" s="166">
        <f t="shared" si="51"/>
        <v>0</v>
      </c>
      <c r="Z71" s="167"/>
      <c r="AA71" s="168">
        <f t="shared" si="52"/>
        <v>0</v>
      </c>
      <c r="AB71" s="358"/>
    </row>
    <row r="72" spans="1:28" ht="15" customHeight="1" x14ac:dyDescent="0.2">
      <c r="A72" s="115" t="s">
        <v>49</v>
      </c>
      <c r="B72" s="164"/>
      <c r="C72" s="168">
        <f t="shared" si="46"/>
        <v>0</v>
      </c>
      <c r="D72" s="358"/>
      <c r="E72" s="167"/>
      <c r="F72" s="168">
        <f t="shared" si="47"/>
        <v>0</v>
      </c>
      <c r="G72" s="358"/>
      <c r="H72" s="167"/>
      <c r="I72" s="168">
        <f t="shared" si="48"/>
        <v>0</v>
      </c>
      <c r="J72" s="358"/>
      <c r="K72" s="167"/>
      <c r="L72" s="168">
        <f t="shared" si="49"/>
        <v>0</v>
      </c>
      <c r="M72" s="358"/>
      <c r="N72" s="164"/>
      <c r="O72" s="168">
        <f t="shared" si="50"/>
        <v>0</v>
      </c>
      <c r="P72" s="358"/>
      <c r="Q72" s="167"/>
      <c r="R72" s="168">
        <f t="shared" si="40"/>
        <v>0</v>
      </c>
      <c r="S72" s="358"/>
      <c r="T72" s="167"/>
      <c r="U72" s="168">
        <f t="shared" si="41"/>
        <v>0</v>
      </c>
      <c r="V72" s="358"/>
      <c r="W72" s="129">
        <f t="shared" si="51"/>
        <v>0</v>
      </c>
      <c r="X72" s="168">
        <f t="shared" si="51"/>
        <v>0</v>
      </c>
      <c r="Y72" s="166">
        <f t="shared" si="51"/>
        <v>0</v>
      </c>
      <c r="Z72" s="167"/>
      <c r="AA72" s="168">
        <f t="shared" si="52"/>
        <v>0</v>
      </c>
      <c r="AB72" s="358"/>
    </row>
    <row r="73" spans="1:28" ht="15" customHeight="1" x14ac:dyDescent="0.2">
      <c r="A73" s="115" t="s">
        <v>50</v>
      </c>
      <c r="B73" s="167"/>
      <c r="C73" s="168">
        <f t="shared" si="46"/>
        <v>0</v>
      </c>
      <c r="D73" s="358"/>
      <c r="E73" s="167"/>
      <c r="F73" s="168">
        <f t="shared" si="47"/>
        <v>0</v>
      </c>
      <c r="G73" s="358"/>
      <c r="H73" s="167"/>
      <c r="I73" s="168">
        <f t="shared" si="48"/>
        <v>0</v>
      </c>
      <c r="J73" s="358"/>
      <c r="K73" s="167"/>
      <c r="L73" s="168">
        <f t="shared" si="49"/>
        <v>0</v>
      </c>
      <c r="M73" s="358"/>
      <c r="N73" s="167"/>
      <c r="O73" s="168">
        <f t="shared" si="50"/>
        <v>0</v>
      </c>
      <c r="P73" s="358"/>
      <c r="Q73" s="167"/>
      <c r="R73" s="168">
        <f t="shared" si="40"/>
        <v>0</v>
      </c>
      <c r="S73" s="358"/>
      <c r="T73" s="167"/>
      <c r="U73" s="168">
        <f t="shared" si="41"/>
        <v>0</v>
      </c>
      <c r="V73" s="358"/>
      <c r="W73" s="129">
        <f t="shared" si="51"/>
        <v>0</v>
      </c>
      <c r="X73" s="168">
        <f t="shared" si="51"/>
        <v>0</v>
      </c>
      <c r="Y73" s="166">
        <f t="shared" si="51"/>
        <v>0</v>
      </c>
      <c r="Z73" s="167"/>
      <c r="AA73" s="168">
        <f t="shared" si="52"/>
        <v>0</v>
      </c>
      <c r="AB73" s="358"/>
    </row>
    <row r="74" spans="1:28" ht="15" customHeight="1" x14ac:dyDescent="0.2">
      <c r="A74" s="115" t="s">
        <v>81</v>
      </c>
      <c r="B74" s="167"/>
      <c r="C74" s="168">
        <f t="shared" si="46"/>
        <v>0</v>
      </c>
      <c r="D74" s="358"/>
      <c r="E74" s="167"/>
      <c r="F74" s="168">
        <f t="shared" si="47"/>
        <v>0</v>
      </c>
      <c r="G74" s="358"/>
      <c r="H74" s="167"/>
      <c r="I74" s="168">
        <f t="shared" si="48"/>
        <v>0</v>
      </c>
      <c r="J74" s="358"/>
      <c r="K74" s="167"/>
      <c r="L74" s="168">
        <f t="shared" si="49"/>
        <v>0</v>
      </c>
      <c r="M74" s="358"/>
      <c r="N74" s="167"/>
      <c r="O74" s="168">
        <f t="shared" si="50"/>
        <v>0</v>
      </c>
      <c r="P74" s="358"/>
      <c r="Q74" s="167"/>
      <c r="R74" s="168">
        <f t="shared" si="40"/>
        <v>0</v>
      </c>
      <c r="S74" s="358"/>
      <c r="T74" s="167"/>
      <c r="U74" s="168">
        <f t="shared" si="41"/>
        <v>0</v>
      </c>
      <c r="V74" s="358"/>
      <c r="W74" s="129">
        <f t="shared" si="51"/>
        <v>0</v>
      </c>
      <c r="X74" s="168">
        <f t="shared" si="51"/>
        <v>0</v>
      </c>
      <c r="Y74" s="166">
        <f t="shared" si="51"/>
        <v>0</v>
      </c>
      <c r="Z74" s="167"/>
      <c r="AA74" s="168">
        <f t="shared" si="52"/>
        <v>0</v>
      </c>
      <c r="AB74" s="358"/>
    </row>
    <row r="75" spans="1:28" s="44" customFormat="1" ht="15" customHeight="1" x14ac:dyDescent="0.2">
      <c r="A75" s="119" t="s">
        <v>307</v>
      </c>
      <c r="B75" s="181">
        <f t="shared" ref="B75:Y75" si="53">SUM(B69:B74)</f>
        <v>0</v>
      </c>
      <c r="C75" s="182">
        <f t="shared" si="53"/>
        <v>0</v>
      </c>
      <c r="D75" s="183">
        <f t="shared" si="53"/>
        <v>0</v>
      </c>
      <c r="E75" s="181">
        <f t="shared" si="53"/>
        <v>0</v>
      </c>
      <c r="F75" s="182">
        <f t="shared" si="53"/>
        <v>0</v>
      </c>
      <c r="G75" s="183">
        <f t="shared" si="53"/>
        <v>0</v>
      </c>
      <c r="H75" s="181">
        <f t="shared" si="53"/>
        <v>0</v>
      </c>
      <c r="I75" s="182">
        <f t="shared" si="53"/>
        <v>0</v>
      </c>
      <c r="J75" s="183">
        <f t="shared" si="53"/>
        <v>0</v>
      </c>
      <c r="K75" s="181">
        <f t="shared" si="53"/>
        <v>0</v>
      </c>
      <c r="L75" s="182">
        <f t="shared" si="53"/>
        <v>0</v>
      </c>
      <c r="M75" s="183">
        <f t="shared" si="53"/>
        <v>0</v>
      </c>
      <c r="N75" s="181">
        <f t="shared" si="53"/>
        <v>0</v>
      </c>
      <c r="O75" s="182">
        <f t="shared" si="53"/>
        <v>0</v>
      </c>
      <c r="P75" s="183">
        <f t="shared" si="53"/>
        <v>0</v>
      </c>
      <c r="Q75" s="181">
        <f t="shared" si="53"/>
        <v>0</v>
      </c>
      <c r="R75" s="182">
        <f t="shared" si="53"/>
        <v>0</v>
      </c>
      <c r="S75" s="183">
        <f t="shared" si="53"/>
        <v>0</v>
      </c>
      <c r="T75" s="181">
        <f t="shared" si="53"/>
        <v>0</v>
      </c>
      <c r="U75" s="182">
        <f t="shared" si="53"/>
        <v>0</v>
      </c>
      <c r="V75" s="183">
        <f t="shared" si="53"/>
        <v>0</v>
      </c>
      <c r="W75" s="181">
        <f t="shared" si="53"/>
        <v>0</v>
      </c>
      <c r="X75" s="182">
        <f t="shared" si="53"/>
        <v>0</v>
      </c>
      <c r="Y75" s="183">
        <f t="shared" si="53"/>
        <v>0</v>
      </c>
      <c r="Z75" s="181">
        <f>SUM(Z69:Z74)</f>
        <v>0</v>
      </c>
      <c r="AA75" s="182">
        <f>SUM(AA69:AA74)</f>
        <v>0</v>
      </c>
      <c r="AB75" s="183">
        <f>SUM(AB69:AB74)</f>
        <v>0</v>
      </c>
    </row>
    <row r="76" spans="1:28" ht="15" customHeight="1" x14ac:dyDescent="0.2">
      <c r="A76" s="115"/>
      <c r="B76" s="129"/>
      <c r="C76" s="168"/>
      <c r="D76" s="166"/>
      <c r="E76" s="129"/>
      <c r="F76" s="168"/>
      <c r="G76" s="358"/>
      <c r="H76" s="129"/>
      <c r="I76" s="168"/>
      <c r="J76" s="166"/>
      <c r="K76" s="129"/>
      <c r="L76" s="168"/>
      <c r="M76" s="166"/>
      <c r="N76" s="129"/>
      <c r="O76" s="168"/>
      <c r="P76" s="166"/>
      <c r="Q76" s="129"/>
      <c r="R76" s="168"/>
      <c r="S76" s="358"/>
      <c r="T76" s="129"/>
      <c r="U76" s="168"/>
      <c r="V76" s="358"/>
      <c r="W76" s="129"/>
      <c r="X76" s="168"/>
      <c r="Y76" s="166"/>
      <c r="Z76" s="129"/>
      <c r="AA76" s="168"/>
      <c r="AB76" s="166"/>
    </row>
    <row r="77" spans="1:28" ht="15" customHeight="1" x14ac:dyDescent="0.2">
      <c r="A77" s="115" t="s">
        <v>308</v>
      </c>
      <c r="B77" s="129"/>
      <c r="C77" s="168"/>
      <c r="D77" s="358"/>
      <c r="E77" s="129"/>
      <c r="F77" s="168"/>
      <c r="G77" s="358"/>
      <c r="H77" s="129"/>
      <c r="I77" s="168"/>
      <c r="J77" s="166"/>
      <c r="K77" s="129"/>
      <c r="L77" s="168"/>
      <c r="M77" s="358"/>
      <c r="N77" s="129"/>
      <c r="O77" s="168"/>
      <c r="P77" s="358"/>
      <c r="Q77" s="129"/>
      <c r="R77" s="168"/>
      <c r="S77" s="358"/>
      <c r="T77" s="129"/>
      <c r="U77" s="168"/>
      <c r="V77" s="358"/>
      <c r="W77" s="129"/>
      <c r="X77" s="168"/>
      <c r="Y77" s="166"/>
      <c r="Z77" s="129"/>
      <c r="AA77" s="168"/>
      <c r="AB77" s="166"/>
    </row>
    <row r="78" spans="1:28" ht="15" customHeight="1" x14ac:dyDescent="0.2">
      <c r="A78" s="115" t="s">
        <v>51</v>
      </c>
      <c r="B78" s="167"/>
      <c r="C78" s="168">
        <f t="shared" ref="C78:C91" si="54">D78-B78</f>
        <v>0</v>
      </c>
      <c r="D78" s="358"/>
      <c r="E78" s="167"/>
      <c r="F78" s="168">
        <f t="shared" ref="F78:F92" si="55">G78-E78</f>
        <v>0</v>
      </c>
      <c r="G78" s="358"/>
      <c r="H78" s="167"/>
      <c r="I78" s="168">
        <f t="shared" ref="I78:I92" si="56">J78-H78</f>
        <v>0</v>
      </c>
      <c r="J78" s="358"/>
      <c r="K78" s="167"/>
      <c r="L78" s="168">
        <f t="shared" ref="L78:L82" si="57">M78-K78</f>
        <v>0</v>
      </c>
      <c r="M78" s="358"/>
      <c r="N78" s="167"/>
      <c r="O78" s="168">
        <f t="shared" ref="O78:O92" si="58">P78-N78</f>
        <v>0</v>
      </c>
      <c r="P78" s="358"/>
      <c r="Q78" s="167"/>
      <c r="R78" s="168">
        <f t="shared" ref="R78:R92" si="59">S78-Q78</f>
        <v>0</v>
      </c>
      <c r="S78" s="358"/>
      <c r="T78" s="167"/>
      <c r="U78" s="168">
        <f t="shared" ref="U78:U92" si="60">V78-T78</f>
        <v>0</v>
      </c>
      <c r="V78" s="358"/>
      <c r="W78" s="129">
        <f t="shared" ref="W78:W92" si="61">+B78+E78+H78+K78+N78+Q78+T78</f>
        <v>0</v>
      </c>
      <c r="X78" s="168">
        <f t="shared" ref="X78:X92" si="62">+C78+F78+I78+L78+O78+R78+U78</f>
        <v>0</v>
      </c>
      <c r="Y78" s="166">
        <f t="shared" ref="Y78:Y92" si="63">+D78+G78+J78+M78+P78+S78+V78</f>
        <v>0</v>
      </c>
      <c r="Z78" s="167"/>
      <c r="AA78" s="168">
        <f t="shared" ref="AA78:AA92" si="64">AB78-Z78</f>
        <v>0</v>
      </c>
      <c r="AB78" s="358"/>
    </row>
    <row r="79" spans="1:28" ht="15" customHeight="1" x14ac:dyDescent="0.2">
      <c r="A79" s="115" t="s">
        <v>52</v>
      </c>
      <c r="B79" s="167"/>
      <c r="C79" s="168">
        <f t="shared" si="54"/>
        <v>0</v>
      </c>
      <c r="D79" s="358"/>
      <c r="E79" s="167"/>
      <c r="F79" s="168">
        <f t="shared" si="55"/>
        <v>0</v>
      </c>
      <c r="G79" s="358"/>
      <c r="H79" s="167"/>
      <c r="I79" s="168">
        <f t="shared" si="56"/>
        <v>0</v>
      </c>
      <c r="J79" s="358"/>
      <c r="K79" s="167"/>
      <c r="L79" s="168">
        <f t="shared" si="57"/>
        <v>0</v>
      </c>
      <c r="M79" s="358"/>
      <c r="N79" s="167"/>
      <c r="O79" s="168">
        <f t="shared" si="58"/>
        <v>0</v>
      </c>
      <c r="P79" s="358"/>
      <c r="Q79" s="167"/>
      <c r="R79" s="168">
        <f t="shared" si="59"/>
        <v>0</v>
      </c>
      <c r="S79" s="358"/>
      <c r="T79" s="167"/>
      <c r="U79" s="168">
        <f t="shared" si="60"/>
        <v>0</v>
      </c>
      <c r="V79" s="358"/>
      <c r="W79" s="129">
        <f t="shared" si="61"/>
        <v>0</v>
      </c>
      <c r="X79" s="168">
        <f t="shared" si="62"/>
        <v>0</v>
      </c>
      <c r="Y79" s="166">
        <f t="shared" si="63"/>
        <v>0</v>
      </c>
      <c r="Z79" s="167"/>
      <c r="AA79" s="168">
        <f t="shared" si="64"/>
        <v>0</v>
      </c>
      <c r="AB79" s="358"/>
    </row>
    <row r="80" spans="1:28" ht="15" customHeight="1" x14ac:dyDescent="0.2">
      <c r="A80" s="115" t="s">
        <v>53</v>
      </c>
      <c r="B80" s="167"/>
      <c r="C80" s="168">
        <f t="shared" si="54"/>
        <v>0</v>
      </c>
      <c r="D80" s="358"/>
      <c r="E80" s="167"/>
      <c r="F80" s="168">
        <f t="shared" si="55"/>
        <v>0</v>
      </c>
      <c r="G80" s="358"/>
      <c r="H80" s="167"/>
      <c r="I80" s="168">
        <f t="shared" si="56"/>
        <v>0</v>
      </c>
      <c r="J80" s="358"/>
      <c r="K80" s="167"/>
      <c r="L80" s="168">
        <f t="shared" si="57"/>
        <v>0</v>
      </c>
      <c r="M80" s="358"/>
      <c r="N80" s="167"/>
      <c r="O80" s="168">
        <f t="shared" si="58"/>
        <v>0</v>
      </c>
      <c r="P80" s="358"/>
      <c r="Q80" s="167"/>
      <c r="R80" s="168">
        <f t="shared" si="59"/>
        <v>0</v>
      </c>
      <c r="S80" s="358"/>
      <c r="T80" s="167"/>
      <c r="U80" s="168">
        <f t="shared" si="60"/>
        <v>0</v>
      </c>
      <c r="V80" s="358"/>
      <c r="W80" s="129">
        <f t="shared" si="61"/>
        <v>0</v>
      </c>
      <c r="X80" s="168">
        <f t="shared" si="62"/>
        <v>0</v>
      </c>
      <c r="Y80" s="166">
        <f t="shared" si="63"/>
        <v>0</v>
      </c>
      <c r="Z80" s="167"/>
      <c r="AA80" s="168">
        <f t="shared" si="64"/>
        <v>0</v>
      </c>
      <c r="AB80" s="358"/>
    </row>
    <row r="81" spans="1:28" ht="15" customHeight="1" x14ac:dyDescent="0.2">
      <c r="A81" s="115" t="s">
        <v>54</v>
      </c>
      <c r="B81" s="167"/>
      <c r="C81" s="168">
        <f t="shared" si="54"/>
        <v>0</v>
      </c>
      <c r="D81" s="358"/>
      <c r="E81" s="167"/>
      <c r="F81" s="168">
        <f t="shared" si="55"/>
        <v>0</v>
      </c>
      <c r="G81" s="358"/>
      <c r="H81" s="167"/>
      <c r="I81" s="168">
        <f t="shared" si="56"/>
        <v>0</v>
      </c>
      <c r="J81" s="358"/>
      <c r="K81" s="167"/>
      <c r="L81" s="168">
        <f t="shared" si="57"/>
        <v>0</v>
      </c>
      <c r="M81" s="358"/>
      <c r="N81" s="167"/>
      <c r="O81" s="168">
        <f t="shared" si="58"/>
        <v>0</v>
      </c>
      <c r="P81" s="358"/>
      <c r="Q81" s="167"/>
      <c r="R81" s="168">
        <f t="shared" si="59"/>
        <v>0</v>
      </c>
      <c r="S81" s="358"/>
      <c r="T81" s="167"/>
      <c r="U81" s="168">
        <f t="shared" si="60"/>
        <v>0</v>
      </c>
      <c r="V81" s="358"/>
      <c r="W81" s="129">
        <f t="shared" si="61"/>
        <v>0</v>
      </c>
      <c r="X81" s="168">
        <f t="shared" si="62"/>
        <v>0</v>
      </c>
      <c r="Y81" s="166">
        <f t="shared" si="63"/>
        <v>0</v>
      </c>
      <c r="Z81" s="167"/>
      <c r="AA81" s="168">
        <f t="shared" si="64"/>
        <v>0</v>
      </c>
      <c r="AB81" s="358"/>
    </row>
    <row r="82" spans="1:28" ht="15" customHeight="1" x14ac:dyDescent="0.2">
      <c r="A82" s="115" t="s">
        <v>55</v>
      </c>
      <c r="B82" s="167"/>
      <c r="C82" s="168">
        <f t="shared" si="54"/>
        <v>0</v>
      </c>
      <c r="D82" s="358"/>
      <c r="E82" s="167"/>
      <c r="F82" s="168">
        <f t="shared" si="55"/>
        <v>0</v>
      </c>
      <c r="G82" s="358"/>
      <c r="H82" s="167"/>
      <c r="I82" s="168">
        <f t="shared" si="56"/>
        <v>0</v>
      </c>
      <c r="J82" s="358"/>
      <c r="K82" s="167"/>
      <c r="L82" s="168">
        <f t="shared" si="57"/>
        <v>0</v>
      </c>
      <c r="M82" s="358"/>
      <c r="N82" s="167"/>
      <c r="O82" s="168">
        <f t="shared" si="58"/>
        <v>0</v>
      </c>
      <c r="P82" s="358"/>
      <c r="Q82" s="167"/>
      <c r="R82" s="168">
        <f t="shared" si="59"/>
        <v>0</v>
      </c>
      <c r="S82" s="358"/>
      <c r="T82" s="167"/>
      <c r="U82" s="168">
        <f t="shared" si="60"/>
        <v>0</v>
      </c>
      <c r="V82" s="358"/>
      <c r="W82" s="129">
        <f t="shared" si="61"/>
        <v>0</v>
      </c>
      <c r="X82" s="168">
        <f t="shared" si="62"/>
        <v>0</v>
      </c>
      <c r="Y82" s="166">
        <f t="shared" si="63"/>
        <v>0</v>
      </c>
      <c r="Z82" s="167"/>
      <c r="AA82" s="168">
        <f t="shared" si="64"/>
        <v>0</v>
      </c>
      <c r="AB82" s="358"/>
    </row>
    <row r="83" spans="1:28" ht="15" customHeight="1" x14ac:dyDescent="0.2">
      <c r="A83" s="115" t="s">
        <v>56</v>
      </c>
      <c r="B83" s="167"/>
      <c r="C83" s="168">
        <f t="shared" si="54"/>
        <v>0</v>
      </c>
      <c r="D83" s="358"/>
      <c r="E83" s="167"/>
      <c r="F83" s="168">
        <f t="shared" si="55"/>
        <v>0</v>
      </c>
      <c r="G83" s="358"/>
      <c r="H83" s="167"/>
      <c r="I83" s="168">
        <f t="shared" si="56"/>
        <v>0</v>
      </c>
      <c r="J83" s="358"/>
      <c r="K83" s="167"/>
      <c r="L83" s="168">
        <f t="shared" ref="L83:L92" si="65">M83-K83</f>
        <v>0</v>
      </c>
      <c r="M83" s="358"/>
      <c r="N83" s="167"/>
      <c r="O83" s="168">
        <f t="shared" si="58"/>
        <v>0</v>
      </c>
      <c r="P83" s="358"/>
      <c r="Q83" s="167"/>
      <c r="R83" s="168">
        <f t="shared" si="59"/>
        <v>0</v>
      </c>
      <c r="S83" s="358"/>
      <c r="T83" s="167"/>
      <c r="U83" s="168">
        <f t="shared" si="60"/>
        <v>0</v>
      </c>
      <c r="V83" s="358"/>
      <c r="W83" s="129">
        <f t="shared" si="61"/>
        <v>0</v>
      </c>
      <c r="X83" s="168">
        <f t="shared" si="62"/>
        <v>0</v>
      </c>
      <c r="Y83" s="166">
        <f t="shared" si="63"/>
        <v>0</v>
      </c>
      <c r="Z83" s="167"/>
      <c r="AA83" s="168">
        <f t="shared" si="64"/>
        <v>0</v>
      </c>
      <c r="AB83" s="358"/>
    </row>
    <row r="84" spans="1:28" ht="15" customHeight="1" x14ac:dyDescent="0.2">
      <c r="A84" s="115" t="s">
        <v>57</v>
      </c>
      <c r="B84" s="167"/>
      <c r="C84" s="168">
        <f t="shared" si="54"/>
        <v>0</v>
      </c>
      <c r="D84" s="358"/>
      <c r="E84" s="167"/>
      <c r="F84" s="168">
        <f t="shared" si="55"/>
        <v>0</v>
      </c>
      <c r="G84" s="358"/>
      <c r="H84" s="167"/>
      <c r="I84" s="168">
        <f t="shared" si="56"/>
        <v>0</v>
      </c>
      <c r="J84" s="358"/>
      <c r="K84" s="167"/>
      <c r="L84" s="168">
        <f t="shared" si="65"/>
        <v>0</v>
      </c>
      <c r="M84" s="358"/>
      <c r="N84" s="164"/>
      <c r="O84" s="168">
        <f t="shared" si="58"/>
        <v>0</v>
      </c>
      <c r="P84" s="358"/>
      <c r="Q84" s="167"/>
      <c r="R84" s="168">
        <f t="shared" si="59"/>
        <v>0</v>
      </c>
      <c r="S84" s="358"/>
      <c r="T84" s="167"/>
      <c r="U84" s="168">
        <f t="shared" si="60"/>
        <v>0</v>
      </c>
      <c r="V84" s="358"/>
      <c r="W84" s="129">
        <f t="shared" si="61"/>
        <v>0</v>
      </c>
      <c r="X84" s="168">
        <f t="shared" si="62"/>
        <v>0</v>
      </c>
      <c r="Y84" s="166">
        <f t="shared" si="63"/>
        <v>0</v>
      </c>
      <c r="Z84" s="167"/>
      <c r="AA84" s="168">
        <f t="shared" si="64"/>
        <v>0</v>
      </c>
      <c r="AB84" s="358"/>
    </row>
    <row r="85" spans="1:28" ht="15" customHeight="1" x14ac:dyDescent="0.2">
      <c r="A85" s="115" t="s">
        <v>58</v>
      </c>
      <c r="B85" s="167"/>
      <c r="C85" s="168">
        <f t="shared" si="54"/>
        <v>0</v>
      </c>
      <c r="D85" s="358"/>
      <c r="E85" s="167"/>
      <c r="F85" s="168">
        <f t="shared" si="55"/>
        <v>0</v>
      </c>
      <c r="G85" s="358"/>
      <c r="H85" s="167"/>
      <c r="I85" s="168">
        <f t="shared" si="56"/>
        <v>0</v>
      </c>
      <c r="J85" s="358"/>
      <c r="K85" s="167"/>
      <c r="L85" s="168">
        <f t="shared" si="65"/>
        <v>0</v>
      </c>
      <c r="M85" s="358"/>
      <c r="N85" s="164"/>
      <c r="O85" s="168">
        <f t="shared" si="58"/>
        <v>0</v>
      </c>
      <c r="P85" s="358"/>
      <c r="Q85" s="167"/>
      <c r="R85" s="168">
        <f t="shared" si="59"/>
        <v>0</v>
      </c>
      <c r="S85" s="358"/>
      <c r="T85" s="167"/>
      <c r="U85" s="168">
        <f t="shared" si="60"/>
        <v>0</v>
      </c>
      <c r="V85" s="358"/>
      <c r="W85" s="129">
        <f t="shared" si="61"/>
        <v>0</v>
      </c>
      <c r="X85" s="168">
        <f t="shared" si="62"/>
        <v>0</v>
      </c>
      <c r="Y85" s="166">
        <f t="shared" si="63"/>
        <v>0</v>
      </c>
      <c r="Z85" s="167"/>
      <c r="AA85" s="168">
        <f t="shared" si="64"/>
        <v>0</v>
      </c>
      <c r="AB85" s="358"/>
    </row>
    <row r="86" spans="1:28" ht="15" customHeight="1" x14ac:dyDescent="0.2">
      <c r="A86" s="115" t="s">
        <v>59</v>
      </c>
      <c r="B86" s="167"/>
      <c r="C86" s="168">
        <f t="shared" si="54"/>
        <v>0</v>
      </c>
      <c r="D86" s="358"/>
      <c r="E86" s="167"/>
      <c r="F86" s="168">
        <f t="shared" si="55"/>
        <v>0</v>
      </c>
      <c r="G86" s="358"/>
      <c r="H86" s="167"/>
      <c r="I86" s="168">
        <f t="shared" si="56"/>
        <v>0</v>
      </c>
      <c r="J86" s="358"/>
      <c r="K86" s="167"/>
      <c r="L86" s="168">
        <f t="shared" si="65"/>
        <v>0</v>
      </c>
      <c r="M86" s="358"/>
      <c r="N86" s="164"/>
      <c r="O86" s="168">
        <f t="shared" si="58"/>
        <v>0</v>
      </c>
      <c r="P86" s="358"/>
      <c r="Q86" s="167"/>
      <c r="R86" s="168">
        <f t="shared" si="59"/>
        <v>0</v>
      </c>
      <c r="S86" s="358"/>
      <c r="T86" s="167"/>
      <c r="U86" s="168">
        <f t="shared" si="60"/>
        <v>0</v>
      </c>
      <c r="V86" s="358"/>
      <c r="W86" s="129">
        <f t="shared" si="61"/>
        <v>0</v>
      </c>
      <c r="X86" s="168">
        <f t="shared" si="62"/>
        <v>0</v>
      </c>
      <c r="Y86" s="166">
        <f t="shared" si="63"/>
        <v>0</v>
      </c>
      <c r="Z86" s="167"/>
      <c r="AA86" s="168">
        <f t="shared" si="64"/>
        <v>0</v>
      </c>
      <c r="AB86" s="358"/>
    </row>
    <row r="87" spans="1:28" ht="15" customHeight="1" x14ac:dyDescent="0.2">
      <c r="A87" s="115" t="s">
        <v>60</v>
      </c>
      <c r="B87" s="167"/>
      <c r="C87" s="168">
        <f t="shared" si="54"/>
        <v>0</v>
      </c>
      <c r="D87" s="358"/>
      <c r="E87" s="167"/>
      <c r="F87" s="168">
        <f t="shared" si="55"/>
        <v>0</v>
      </c>
      <c r="G87" s="358"/>
      <c r="H87" s="167"/>
      <c r="I87" s="168">
        <f t="shared" si="56"/>
        <v>0</v>
      </c>
      <c r="J87" s="358"/>
      <c r="K87" s="167"/>
      <c r="L87" s="168">
        <f t="shared" si="65"/>
        <v>0</v>
      </c>
      <c r="M87" s="358"/>
      <c r="N87" s="164"/>
      <c r="O87" s="168">
        <f t="shared" si="58"/>
        <v>0</v>
      </c>
      <c r="P87" s="358"/>
      <c r="Q87" s="167"/>
      <c r="R87" s="168">
        <f t="shared" si="59"/>
        <v>0</v>
      </c>
      <c r="S87" s="358"/>
      <c r="T87" s="167"/>
      <c r="U87" s="168">
        <f t="shared" si="60"/>
        <v>0</v>
      </c>
      <c r="V87" s="358"/>
      <c r="W87" s="129">
        <f t="shared" si="61"/>
        <v>0</v>
      </c>
      <c r="X87" s="168">
        <f t="shared" si="62"/>
        <v>0</v>
      </c>
      <c r="Y87" s="166">
        <f t="shared" si="63"/>
        <v>0</v>
      </c>
      <c r="Z87" s="167"/>
      <c r="AA87" s="168">
        <f t="shared" si="64"/>
        <v>0</v>
      </c>
      <c r="AB87" s="358"/>
    </row>
    <row r="88" spans="1:28" ht="15" customHeight="1" x14ac:dyDescent="0.2">
      <c r="A88" s="115" t="s">
        <v>61</v>
      </c>
      <c r="B88" s="167"/>
      <c r="C88" s="168">
        <f t="shared" si="54"/>
        <v>0</v>
      </c>
      <c r="D88" s="358"/>
      <c r="E88" s="167"/>
      <c r="F88" s="168">
        <f t="shared" si="55"/>
        <v>0</v>
      </c>
      <c r="G88" s="358"/>
      <c r="H88" s="167"/>
      <c r="I88" s="168">
        <f t="shared" si="56"/>
        <v>0</v>
      </c>
      <c r="J88" s="358"/>
      <c r="K88" s="167"/>
      <c r="L88" s="168">
        <f t="shared" si="65"/>
        <v>0</v>
      </c>
      <c r="M88" s="358"/>
      <c r="N88" s="164"/>
      <c r="O88" s="168">
        <f t="shared" si="58"/>
        <v>0</v>
      </c>
      <c r="P88" s="358"/>
      <c r="Q88" s="167"/>
      <c r="R88" s="168">
        <f t="shared" si="59"/>
        <v>0</v>
      </c>
      <c r="S88" s="358"/>
      <c r="T88" s="167"/>
      <c r="U88" s="168">
        <f t="shared" si="60"/>
        <v>0</v>
      </c>
      <c r="V88" s="358"/>
      <c r="W88" s="129">
        <f t="shared" si="61"/>
        <v>0</v>
      </c>
      <c r="X88" s="168">
        <f t="shared" si="62"/>
        <v>0</v>
      </c>
      <c r="Y88" s="166">
        <f t="shared" si="63"/>
        <v>0</v>
      </c>
      <c r="Z88" s="167"/>
      <c r="AA88" s="168">
        <f t="shared" si="64"/>
        <v>0</v>
      </c>
      <c r="AB88" s="358"/>
    </row>
    <row r="89" spans="1:28" ht="15" customHeight="1" x14ac:dyDescent="0.2">
      <c r="A89" s="115" t="s">
        <v>82</v>
      </c>
      <c r="B89" s="167"/>
      <c r="C89" s="168">
        <f t="shared" si="54"/>
        <v>0</v>
      </c>
      <c r="D89" s="358"/>
      <c r="E89" s="167"/>
      <c r="F89" s="168">
        <f t="shared" si="55"/>
        <v>0</v>
      </c>
      <c r="G89" s="358"/>
      <c r="H89" s="167"/>
      <c r="I89" s="168">
        <f t="shared" si="56"/>
        <v>0</v>
      </c>
      <c r="J89" s="358"/>
      <c r="K89" s="167"/>
      <c r="L89" s="168">
        <f t="shared" si="65"/>
        <v>0</v>
      </c>
      <c r="M89" s="358"/>
      <c r="N89" s="164"/>
      <c r="O89" s="168">
        <f t="shared" si="58"/>
        <v>0</v>
      </c>
      <c r="P89" s="358"/>
      <c r="Q89" s="167"/>
      <c r="R89" s="168">
        <f t="shared" si="59"/>
        <v>0</v>
      </c>
      <c r="S89" s="358"/>
      <c r="T89" s="167"/>
      <c r="U89" s="168">
        <f t="shared" si="60"/>
        <v>0</v>
      </c>
      <c r="V89" s="358"/>
      <c r="W89" s="129">
        <f t="shared" si="61"/>
        <v>0</v>
      </c>
      <c r="X89" s="168">
        <f t="shared" si="62"/>
        <v>0</v>
      </c>
      <c r="Y89" s="166">
        <f t="shared" si="63"/>
        <v>0</v>
      </c>
      <c r="Z89" s="167"/>
      <c r="AA89" s="168">
        <f t="shared" si="64"/>
        <v>0</v>
      </c>
      <c r="AB89" s="358"/>
    </row>
    <row r="90" spans="1:28" ht="15" customHeight="1" x14ac:dyDescent="0.2">
      <c r="A90" s="115" t="s">
        <v>62</v>
      </c>
      <c r="B90" s="167"/>
      <c r="C90" s="168">
        <f t="shared" si="54"/>
        <v>0</v>
      </c>
      <c r="D90" s="358"/>
      <c r="E90" s="167"/>
      <c r="F90" s="168">
        <f t="shared" si="55"/>
        <v>0</v>
      </c>
      <c r="G90" s="358"/>
      <c r="H90" s="167"/>
      <c r="I90" s="168">
        <f t="shared" si="56"/>
        <v>0</v>
      </c>
      <c r="J90" s="358"/>
      <c r="K90" s="167"/>
      <c r="L90" s="168">
        <f t="shared" si="65"/>
        <v>0</v>
      </c>
      <c r="M90" s="358"/>
      <c r="N90" s="164"/>
      <c r="O90" s="168">
        <f t="shared" si="58"/>
        <v>0</v>
      </c>
      <c r="P90" s="358"/>
      <c r="Q90" s="167"/>
      <c r="R90" s="168">
        <f t="shared" si="59"/>
        <v>0</v>
      </c>
      <c r="S90" s="358"/>
      <c r="T90" s="167"/>
      <c r="U90" s="168">
        <f t="shared" si="60"/>
        <v>0</v>
      </c>
      <c r="V90" s="358"/>
      <c r="W90" s="129">
        <f t="shared" si="61"/>
        <v>0</v>
      </c>
      <c r="X90" s="168">
        <f t="shared" si="62"/>
        <v>0</v>
      </c>
      <c r="Y90" s="166">
        <f t="shared" si="63"/>
        <v>0</v>
      </c>
      <c r="Z90" s="167"/>
      <c r="AA90" s="168">
        <f t="shared" si="64"/>
        <v>0</v>
      </c>
      <c r="AB90" s="358"/>
    </row>
    <row r="91" spans="1:28" ht="15" customHeight="1" x14ac:dyDescent="0.2">
      <c r="A91" s="115" t="s">
        <v>83</v>
      </c>
      <c r="B91" s="167"/>
      <c r="C91" s="168">
        <f t="shared" si="54"/>
        <v>0</v>
      </c>
      <c r="D91" s="358"/>
      <c r="E91" s="167"/>
      <c r="F91" s="168">
        <f t="shared" si="55"/>
        <v>0</v>
      </c>
      <c r="G91" s="358"/>
      <c r="H91" s="167"/>
      <c r="I91" s="168">
        <f t="shared" si="56"/>
        <v>0</v>
      </c>
      <c r="J91" s="358"/>
      <c r="K91" s="167"/>
      <c r="L91" s="168">
        <f t="shared" si="65"/>
        <v>0</v>
      </c>
      <c r="M91" s="358"/>
      <c r="N91" s="164"/>
      <c r="O91" s="168">
        <f t="shared" si="58"/>
        <v>0</v>
      </c>
      <c r="P91" s="358"/>
      <c r="Q91" s="167"/>
      <c r="R91" s="168">
        <f t="shared" si="59"/>
        <v>0</v>
      </c>
      <c r="S91" s="358"/>
      <c r="T91" s="167"/>
      <c r="U91" s="168">
        <f t="shared" si="60"/>
        <v>0</v>
      </c>
      <c r="V91" s="358"/>
      <c r="W91" s="129">
        <f t="shared" si="61"/>
        <v>0</v>
      </c>
      <c r="X91" s="168">
        <f t="shared" si="62"/>
        <v>0</v>
      </c>
      <c r="Y91" s="166">
        <f t="shared" si="63"/>
        <v>0</v>
      </c>
      <c r="Z91" s="167"/>
      <c r="AA91" s="168">
        <f t="shared" si="64"/>
        <v>0</v>
      </c>
      <c r="AB91" s="358"/>
    </row>
    <row r="92" spans="1:28" ht="15" customHeight="1" x14ac:dyDescent="0.2">
      <c r="A92" s="115" t="s">
        <v>84</v>
      </c>
      <c r="B92" s="185"/>
      <c r="C92" s="200">
        <f>D92-B92</f>
        <v>0</v>
      </c>
      <c r="D92" s="361"/>
      <c r="E92" s="185"/>
      <c r="F92" s="200">
        <f t="shared" si="55"/>
        <v>0</v>
      </c>
      <c r="G92" s="361"/>
      <c r="H92" s="185"/>
      <c r="I92" s="200">
        <f t="shared" si="56"/>
        <v>0</v>
      </c>
      <c r="J92" s="361"/>
      <c r="K92" s="185"/>
      <c r="L92" s="200">
        <f t="shared" si="65"/>
        <v>0</v>
      </c>
      <c r="M92" s="361"/>
      <c r="N92" s="199"/>
      <c r="O92" s="200">
        <f t="shared" si="58"/>
        <v>0</v>
      </c>
      <c r="P92" s="361"/>
      <c r="Q92" s="185"/>
      <c r="R92" s="200">
        <f t="shared" si="59"/>
        <v>0</v>
      </c>
      <c r="S92" s="361"/>
      <c r="T92" s="185"/>
      <c r="U92" s="200">
        <f t="shared" si="60"/>
        <v>0</v>
      </c>
      <c r="V92" s="361"/>
      <c r="W92" s="187">
        <f t="shared" si="61"/>
        <v>0</v>
      </c>
      <c r="X92" s="200">
        <f t="shared" si="62"/>
        <v>0</v>
      </c>
      <c r="Y92" s="186">
        <f t="shared" si="63"/>
        <v>0</v>
      </c>
      <c r="Z92" s="185"/>
      <c r="AA92" s="200">
        <f t="shared" si="64"/>
        <v>0</v>
      </c>
      <c r="AB92" s="361"/>
    </row>
    <row r="93" spans="1:28" s="44" customFormat="1" ht="15" customHeight="1" x14ac:dyDescent="0.2">
      <c r="A93" s="117" t="s">
        <v>309</v>
      </c>
      <c r="B93" s="177">
        <f t="shared" ref="B93:AB93" si="66">SUM(B78:B92)</f>
        <v>0</v>
      </c>
      <c r="C93" s="178">
        <f t="shared" si="66"/>
        <v>0</v>
      </c>
      <c r="D93" s="179">
        <f t="shared" si="66"/>
        <v>0</v>
      </c>
      <c r="E93" s="177">
        <f t="shared" si="66"/>
        <v>0</v>
      </c>
      <c r="F93" s="178">
        <f t="shared" si="66"/>
        <v>0</v>
      </c>
      <c r="G93" s="179">
        <f t="shared" si="66"/>
        <v>0</v>
      </c>
      <c r="H93" s="177">
        <f t="shared" si="66"/>
        <v>0</v>
      </c>
      <c r="I93" s="178">
        <f t="shared" si="66"/>
        <v>0</v>
      </c>
      <c r="J93" s="179">
        <f t="shared" si="66"/>
        <v>0</v>
      </c>
      <c r="K93" s="177">
        <f t="shared" si="66"/>
        <v>0</v>
      </c>
      <c r="L93" s="178">
        <f t="shared" si="66"/>
        <v>0</v>
      </c>
      <c r="M93" s="179">
        <f t="shared" si="66"/>
        <v>0</v>
      </c>
      <c r="N93" s="177">
        <f t="shared" si="66"/>
        <v>0</v>
      </c>
      <c r="O93" s="178">
        <f t="shared" si="66"/>
        <v>0</v>
      </c>
      <c r="P93" s="179">
        <f t="shared" si="66"/>
        <v>0</v>
      </c>
      <c r="Q93" s="177">
        <f t="shared" si="66"/>
        <v>0</v>
      </c>
      <c r="R93" s="178">
        <f t="shared" si="66"/>
        <v>0</v>
      </c>
      <c r="S93" s="179">
        <f t="shared" si="66"/>
        <v>0</v>
      </c>
      <c r="T93" s="177">
        <f t="shared" si="66"/>
        <v>0</v>
      </c>
      <c r="U93" s="178">
        <f t="shared" si="66"/>
        <v>0</v>
      </c>
      <c r="V93" s="179">
        <f t="shared" si="66"/>
        <v>0</v>
      </c>
      <c r="W93" s="177">
        <f t="shared" si="66"/>
        <v>0</v>
      </c>
      <c r="X93" s="178">
        <f t="shared" si="66"/>
        <v>0</v>
      </c>
      <c r="Y93" s="179">
        <f t="shared" si="66"/>
        <v>0</v>
      </c>
      <c r="Z93" s="177">
        <f t="shared" si="66"/>
        <v>0</v>
      </c>
      <c r="AA93" s="178">
        <f t="shared" si="66"/>
        <v>0</v>
      </c>
      <c r="AB93" s="179">
        <f t="shared" si="66"/>
        <v>0</v>
      </c>
    </row>
    <row r="94" spans="1:28" ht="15" customHeight="1" thickBot="1" x14ac:dyDescent="0.25">
      <c r="A94" s="169" t="s">
        <v>63</v>
      </c>
      <c r="B94" s="170">
        <f t="shared" ref="B94:AB94" si="67">+B93+B75+B66+B56</f>
        <v>0</v>
      </c>
      <c r="C94" s="171">
        <f t="shared" si="67"/>
        <v>0</v>
      </c>
      <c r="D94" s="172">
        <f t="shared" si="67"/>
        <v>0</v>
      </c>
      <c r="E94" s="170">
        <f t="shared" si="67"/>
        <v>0</v>
      </c>
      <c r="F94" s="171">
        <f t="shared" si="67"/>
        <v>0</v>
      </c>
      <c r="G94" s="172">
        <f t="shared" si="67"/>
        <v>0</v>
      </c>
      <c r="H94" s="170">
        <f t="shared" si="67"/>
        <v>0</v>
      </c>
      <c r="I94" s="171">
        <f t="shared" si="67"/>
        <v>0</v>
      </c>
      <c r="J94" s="172">
        <f t="shared" si="67"/>
        <v>0</v>
      </c>
      <c r="K94" s="170">
        <f t="shared" si="67"/>
        <v>0</v>
      </c>
      <c r="L94" s="171">
        <f t="shared" si="67"/>
        <v>0</v>
      </c>
      <c r="M94" s="172">
        <f t="shared" si="67"/>
        <v>0</v>
      </c>
      <c r="N94" s="170">
        <f t="shared" si="67"/>
        <v>0</v>
      </c>
      <c r="O94" s="171">
        <f t="shared" si="67"/>
        <v>0</v>
      </c>
      <c r="P94" s="172">
        <f t="shared" si="67"/>
        <v>0</v>
      </c>
      <c r="Q94" s="170">
        <f t="shared" si="67"/>
        <v>0</v>
      </c>
      <c r="R94" s="171">
        <f t="shared" si="67"/>
        <v>0</v>
      </c>
      <c r="S94" s="172">
        <f t="shared" si="67"/>
        <v>0</v>
      </c>
      <c r="T94" s="170">
        <f t="shared" si="67"/>
        <v>0</v>
      </c>
      <c r="U94" s="171">
        <f t="shared" si="67"/>
        <v>0</v>
      </c>
      <c r="V94" s="172">
        <f t="shared" si="67"/>
        <v>0</v>
      </c>
      <c r="W94" s="170">
        <f t="shared" si="67"/>
        <v>0</v>
      </c>
      <c r="X94" s="171">
        <f t="shared" si="67"/>
        <v>0</v>
      </c>
      <c r="Y94" s="172">
        <f t="shared" si="67"/>
        <v>0</v>
      </c>
      <c r="Z94" s="170">
        <f t="shared" si="67"/>
        <v>0</v>
      </c>
      <c r="AA94" s="171">
        <f t="shared" si="67"/>
        <v>0</v>
      </c>
      <c r="AB94" s="172">
        <f t="shared" si="67"/>
        <v>0</v>
      </c>
    </row>
    <row r="95" spans="1:28" ht="15" customHeight="1" x14ac:dyDescent="0.2">
      <c r="A95" s="115"/>
      <c r="B95" s="189"/>
      <c r="C95" s="190"/>
      <c r="D95" s="191"/>
      <c r="E95" s="189"/>
      <c r="F95" s="190"/>
      <c r="G95" s="191"/>
      <c r="H95" s="189"/>
      <c r="I95" s="190"/>
      <c r="J95" s="363"/>
      <c r="K95" s="189"/>
      <c r="L95" s="190"/>
      <c r="M95" s="363"/>
      <c r="N95" s="189"/>
      <c r="O95" s="190"/>
      <c r="P95" s="363"/>
      <c r="Q95" s="189"/>
      <c r="R95" s="190"/>
      <c r="S95" s="191"/>
      <c r="T95" s="189"/>
      <c r="U95" s="190"/>
      <c r="V95" s="191"/>
      <c r="W95" s="189"/>
      <c r="X95" s="190"/>
      <c r="Y95" s="191"/>
      <c r="Z95" s="189"/>
      <c r="AA95" s="190"/>
      <c r="AB95" s="191"/>
    </row>
    <row r="96" spans="1:28" ht="15" customHeight="1" x14ac:dyDescent="0.2">
      <c r="A96" s="197" t="s">
        <v>64</v>
      </c>
      <c r="B96" s="129"/>
      <c r="C96" s="168"/>
      <c r="D96" s="358"/>
      <c r="E96" s="129"/>
      <c r="F96" s="168"/>
      <c r="G96" s="358"/>
      <c r="H96" s="129"/>
      <c r="I96" s="168"/>
      <c r="J96" s="358"/>
      <c r="K96" s="129"/>
      <c r="L96" s="168"/>
      <c r="M96" s="358"/>
      <c r="N96" s="129"/>
      <c r="O96" s="168"/>
      <c r="P96" s="358"/>
      <c r="Q96" s="129"/>
      <c r="R96" s="168"/>
      <c r="S96" s="166"/>
      <c r="T96" s="129"/>
      <c r="U96" s="168"/>
      <c r="V96" s="166"/>
      <c r="W96" s="129"/>
      <c r="X96" s="168"/>
      <c r="Y96" s="166"/>
      <c r="Z96" s="129"/>
      <c r="AA96" s="168"/>
      <c r="AB96" s="166"/>
    </row>
    <row r="97" spans="1:28" ht="15" customHeight="1" x14ac:dyDescent="0.2">
      <c r="A97" s="115" t="s">
        <v>65</v>
      </c>
      <c r="B97" s="167"/>
      <c r="C97" s="168">
        <f>D97-B97</f>
        <v>0</v>
      </c>
      <c r="D97" s="358"/>
      <c r="E97" s="167"/>
      <c r="F97" s="168">
        <f t="shared" ref="F97:F112" si="68">G97-E97</f>
        <v>0</v>
      </c>
      <c r="G97" s="358"/>
      <c r="H97" s="167"/>
      <c r="I97" s="168">
        <f t="shared" ref="I97:I112" si="69">J97-H97</f>
        <v>0</v>
      </c>
      <c r="J97" s="358"/>
      <c r="K97" s="167"/>
      <c r="L97" s="168">
        <f t="shared" ref="L97:L111" si="70">M97-K97</f>
        <v>0</v>
      </c>
      <c r="M97" s="358"/>
      <c r="N97" s="167"/>
      <c r="O97" s="168">
        <f t="shared" ref="O97:O112" si="71">P97-N97</f>
        <v>0</v>
      </c>
      <c r="P97" s="358"/>
      <c r="Q97" s="167"/>
      <c r="R97" s="168">
        <f t="shared" ref="R97:R112" si="72">S97-Q97</f>
        <v>0</v>
      </c>
      <c r="S97" s="358"/>
      <c r="T97" s="167"/>
      <c r="U97" s="168">
        <f t="shared" ref="U97:U112" si="73">V97-T97</f>
        <v>0</v>
      </c>
      <c r="V97" s="358"/>
      <c r="W97" s="129">
        <f t="shared" ref="W97:W112" si="74">+B97+E97+H97+K97+N97+Q97+T97</f>
        <v>0</v>
      </c>
      <c r="X97" s="168">
        <f t="shared" ref="X97:X112" si="75">+C97+F97+I97+L97+O97+R97+U97</f>
        <v>0</v>
      </c>
      <c r="Y97" s="166">
        <f t="shared" ref="Y97:Y112" si="76">+D97+G97+J97+M97+P97+S97+V97</f>
        <v>0</v>
      </c>
      <c r="Z97" s="167"/>
      <c r="AA97" s="168">
        <f t="shared" ref="AA97:AA111" si="77">AB97-Z97</f>
        <v>0</v>
      </c>
      <c r="AB97" s="358"/>
    </row>
    <row r="98" spans="1:28" ht="15" customHeight="1" x14ac:dyDescent="0.2">
      <c r="A98" s="115" t="s">
        <v>66</v>
      </c>
      <c r="B98" s="167"/>
      <c r="C98" s="168">
        <f t="shared" ref="C98:C112" si="78">D98-B98</f>
        <v>0</v>
      </c>
      <c r="D98" s="358"/>
      <c r="E98" s="167"/>
      <c r="F98" s="168">
        <f t="shared" si="68"/>
        <v>0</v>
      </c>
      <c r="G98" s="358"/>
      <c r="H98" s="167"/>
      <c r="I98" s="168">
        <f t="shared" si="69"/>
        <v>0</v>
      </c>
      <c r="J98" s="358"/>
      <c r="K98" s="167"/>
      <c r="L98" s="168">
        <f t="shared" si="70"/>
        <v>0</v>
      </c>
      <c r="M98" s="358"/>
      <c r="N98" s="167"/>
      <c r="O98" s="168">
        <f t="shared" si="71"/>
        <v>0</v>
      </c>
      <c r="P98" s="358"/>
      <c r="Q98" s="167"/>
      <c r="R98" s="168">
        <f t="shared" si="72"/>
        <v>0</v>
      </c>
      <c r="S98" s="358"/>
      <c r="T98" s="167"/>
      <c r="U98" s="168">
        <f t="shared" si="73"/>
        <v>0</v>
      </c>
      <c r="V98" s="358"/>
      <c r="W98" s="129">
        <f t="shared" si="74"/>
        <v>0</v>
      </c>
      <c r="X98" s="168">
        <f t="shared" si="75"/>
        <v>0</v>
      </c>
      <c r="Y98" s="166">
        <f t="shared" si="76"/>
        <v>0</v>
      </c>
      <c r="Z98" s="167"/>
      <c r="AA98" s="168">
        <f t="shared" si="77"/>
        <v>0</v>
      </c>
      <c r="AB98" s="358"/>
    </row>
    <row r="99" spans="1:28" ht="15" customHeight="1" x14ac:dyDescent="0.2">
      <c r="A99" s="115" t="s">
        <v>85</v>
      </c>
      <c r="B99" s="167"/>
      <c r="C99" s="168">
        <f t="shared" si="78"/>
        <v>0</v>
      </c>
      <c r="D99" s="358"/>
      <c r="E99" s="167"/>
      <c r="F99" s="168">
        <f t="shared" si="68"/>
        <v>0</v>
      </c>
      <c r="G99" s="358"/>
      <c r="H99" s="167"/>
      <c r="I99" s="168">
        <f t="shared" si="69"/>
        <v>0</v>
      </c>
      <c r="J99" s="358"/>
      <c r="K99" s="167"/>
      <c r="L99" s="168">
        <f t="shared" si="70"/>
        <v>0</v>
      </c>
      <c r="M99" s="358"/>
      <c r="N99" s="167"/>
      <c r="O99" s="168">
        <f t="shared" si="71"/>
        <v>0</v>
      </c>
      <c r="P99" s="358"/>
      <c r="Q99" s="167"/>
      <c r="R99" s="168">
        <f t="shared" si="72"/>
        <v>0</v>
      </c>
      <c r="S99" s="358"/>
      <c r="T99" s="167"/>
      <c r="U99" s="168">
        <f t="shared" si="73"/>
        <v>0</v>
      </c>
      <c r="V99" s="358"/>
      <c r="W99" s="129">
        <f t="shared" si="74"/>
        <v>0</v>
      </c>
      <c r="X99" s="168">
        <f t="shared" si="75"/>
        <v>0</v>
      </c>
      <c r="Y99" s="166">
        <f t="shared" si="76"/>
        <v>0</v>
      </c>
      <c r="Z99" s="167"/>
      <c r="AA99" s="168">
        <f t="shared" si="77"/>
        <v>0</v>
      </c>
      <c r="AB99" s="358"/>
    </row>
    <row r="100" spans="1:28" ht="15" customHeight="1" x14ac:dyDescent="0.2">
      <c r="A100" s="115" t="s">
        <v>86</v>
      </c>
      <c r="B100" s="167"/>
      <c r="C100" s="168">
        <f t="shared" si="78"/>
        <v>0</v>
      </c>
      <c r="D100" s="358"/>
      <c r="E100" s="167"/>
      <c r="F100" s="168">
        <f t="shared" si="68"/>
        <v>0</v>
      </c>
      <c r="G100" s="358"/>
      <c r="H100" s="167"/>
      <c r="I100" s="168">
        <f t="shared" si="69"/>
        <v>0</v>
      </c>
      <c r="J100" s="358"/>
      <c r="K100" s="167"/>
      <c r="L100" s="168">
        <f t="shared" si="70"/>
        <v>0</v>
      </c>
      <c r="M100" s="358"/>
      <c r="N100" s="167"/>
      <c r="O100" s="168">
        <f t="shared" si="71"/>
        <v>0</v>
      </c>
      <c r="P100" s="358"/>
      <c r="Q100" s="167"/>
      <c r="R100" s="168">
        <f t="shared" si="72"/>
        <v>0</v>
      </c>
      <c r="S100" s="358"/>
      <c r="T100" s="167"/>
      <c r="U100" s="168">
        <f t="shared" si="73"/>
        <v>0</v>
      </c>
      <c r="V100" s="358"/>
      <c r="W100" s="129">
        <f t="shared" si="74"/>
        <v>0</v>
      </c>
      <c r="X100" s="168">
        <f t="shared" si="75"/>
        <v>0</v>
      </c>
      <c r="Y100" s="166">
        <f t="shared" si="76"/>
        <v>0</v>
      </c>
      <c r="Z100" s="167"/>
      <c r="AA100" s="168">
        <f t="shared" si="77"/>
        <v>0</v>
      </c>
      <c r="AB100" s="358"/>
    </row>
    <row r="101" spans="1:28" ht="15" customHeight="1" x14ac:dyDescent="0.2">
      <c r="A101" s="115" t="s">
        <v>67</v>
      </c>
      <c r="B101" s="167"/>
      <c r="C101" s="168">
        <f t="shared" si="78"/>
        <v>0</v>
      </c>
      <c r="D101" s="358"/>
      <c r="E101" s="167"/>
      <c r="F101" s="168">
        <f t="shared" si="68"/>
        <v>0</v>
      </c>
      <c r="G101" s="358"/>
      <c r="H101" s="167"/>
      <c r="I101" s="168">
        <f t="shared" si="69"/>
        <v>0</v>
      </c>
      <c r="J101" s="358"/>
      <c r="K101" s="167"/>
      <c r="L101" s="168">
        <f t="shared" si="70"/>
        <v>0</v>
      </c>
      <c r="M101" s="358"/>
      <c r="N101" s="167"/>
      <c r="O101" s="168">
        <f t="shared" si="71"/>
        <v>0</v>
      </c>
      <c r="P101" s="358"/>
      <c r="Q101" s="167"/>
      <c r="R101" s="168">
        <f t="shared" si="72"/>
        <v>0</v>
      </c>
      <c r="S101" s="358"/>
      <c r="T101" s="167"/>
      <c r="U101" s="168">
        <f t="shared" si="73"/>
        <v>0</v>
      </c>
      <c r="V101" s="358"/>
      <c r="W101" s="129">
        <f t="shared" si="74"/>
        <v>0</v>
      </c>
      <c r="X101" s="168">
        <f t="shared" si="75"/>
        <v>0</v>
      </c>
      <c r="Y101" s="166">
        <f t="shared" si="76"/>
        <v>0</v>
      </c>
      <c r="Z101" s="167"/>
      <c r="AA101" s="168">
        <f t="shared" si="77"/>
        <v>0</v>
      </c>
      <c r="AB101" s="358"/>
    </row>
    <row r="102" spans="1:28" ht="15" customHeight="1" x14ac:dyDescent="0.2">
      <c r="A102" s="115" t="s">
        <v>87</v>
      </c>
      <c r="B102" s="167"/>
      <c r="C102" s="168">
        <f t="shared" si="78"/>
        <v>0</v>
      </c>
      <c r="D102" s="358"/>
      <c r="E102" s="167"/>
      <c r="F102" s="168">
        <f t="shared" si="68"/>
        <v>0</v>
      </c>
      <c r="G102" s="358"/>
      <c r="H102" s="167"/>
      <c r="I102" s="168">
        <f t="shared" si="69"/>
        <v>0</v>
      </c>
      <c r="J102" s="358"/>
      <c r="K102" s="167"/>
      <c r="L102" s="168">
        <f t="shared" si="70"/>
        <v>0</v>
      </c>
      <c r="M102" s="358"/>
      <c r="N102" s="167"/>
      <c r="O102" s="168">
        <f t="shared" si="71"/>
        <v>0</v>
      </c>
      <c r="P102" s="358"/>
      <c r="Q102" s="167"/>
      <c r="R102" s="168">
        <f t="shared" si="72"/>
        <v>0</v>
      </c>
      <c r="S102" s="358"/>
      <c r="T102" s="167"/>
      <c r="U102" s="168">
        <f t="shared" si="73"/>
        <v>0</v>
      </c>
      <c r="V102" s="358"/>
      <c r="W102" s="129">
        <f t="shared" si="74"/>
        <v>0</v>
      </c>
      <c r="X102" s="168">
        <f t="shared" si="75"/>
        <v>0</v>
      </c>
      <c r="Y102" s="166">
        <f t="shared" si="76"/>
        <v>0</v>
      </c>
      <c r="Z102" s="167"/>
      <c r="AA102" s="168">
        <f t="shared" si="77"/>
        <v>0</v>
      </c>
      <c r="AB102" s="358"/>
    </row>
    <row r="103" spans="1:28" ht="15" customHeight="1" x14ac:dyDescent="0.2">
      <c r="A103" s="115" t="s">
        <v>88</v>
      </c>
      <c r="B103" s="167"/>
      <c r="C103" s="168">
        <f t="shared" si="78"/>
        <v>0</v>
      </c>
      <c r="D103" s="358"/>
      <c r="E103" s="167"/>
      <c r="F103" s="168">
        <f t="shared" si="68"/>
        <v>0</v>
      </c>
      <c r="G103" s="358"/>
      <c r="H103" s="167"/>
      <c r="I103" s="168">
        <f t="shared" si="69"/>
        <v>0</v>
      </c>
      <c r="J103" s="358"/>
      <c r="K103" s="167"/>
      <c r="L103" s="168">
        <f t="shared" si="70"/>
        <v>0</v>
      </c>
      <c r="M103" s="358"/>
      <c r="N103" s="167"/>
      <c r="O103" s="168">
        <f t="shared" si="71"/>
        <v>0</v>
      </c>
      <c r="P103" s="358"/>
      <c r="Q103" s="167"/>
      <c r="R103" s="168">
        <f t="shared" si="72"/>
        <v>0</v>
      </c>
      <c r="S103" s="358"/>
      <c r="T103" s="167"/>
      <c r="U103" s="168">
        <f t="shared" si="73"/>
        <v>0</v>
      </c>
      <c r="V103" s="358"/>
      <c r="W103" s="129">
        <f t="shared" si="74"/>
        <v>0</v>
      </c>
      <c r="X103" s="168">
        <f t="shared" si="75"/>
        <v>0</v>
      </c>
      <c r="Y103" s="166">
        <f t="shared" si="76"/>
        <v>0</v>
      </c>
      <c r="Z103" s="167"/>
      <c r="AA103" s="168">
        <f t="shared" si="77"/>
        <v>0</v>
      </c>
      <c r="AB103" s="358"/>
    </row>
    <row r="104" spans="1:28" ht="15" customHeight="1" x14ac:dyDescent="0.2">
      <c r="A104" s="115" t="s">
        <v>68</v>
      </c>
      <c r="B104" s="167"/>
      <c r="C104" s="168">
        <f t="shared" si="78"/>
        <v>0</v>
      </c>
      <c r="D104" s="358"/>
      <c r="E104" s="167"/>
      <c r="F104" s="168">
        <f t="shared" si="68"/>
        <v>0</v>
      </c>
      <c r="G104" s="358"/>
      <c r="H104" s="167"/>
      <c r="I104" s="168">
        <f t="shared" si="69"/>
        <v>0</v>
      </c>
      <c r="J104" s="358"/>
      <c r="K104" s="167"/>
      <c r="L104" s="168">
        <f t="shared" si="70"/>
        <v>0</v>
      </c>
      <c r="M104" s="358"/>
      <c r="N104" s="167"/>
      <c r="O104" s="168">
        <f t="shared" si="71"/>
        <v>0</v>
      </c>
      <c r="P104" s="358"/>
      <c r="Q104" s="167"/>
      <c r="R104" s="168">
        <f t="shared" si="72"/>
        <v>0</v>
      </c>
      <c r="S104" s="358"/>
      <c r="T104" s="167"/>
      <c r="U104" s="168">
        <f t="shared" si="73"/>
        <v>0</v>
      </c>
      <c r="V104" s="358"/>
      <c r="W104" s="129">
        <f t="shared" si="74"/>
        <v>0</v>
      </c>
      <c r="X104" s="168">
        <f t="shared" si="75"/>
        <v>0</v>
      </c>
      <c r="Y104" s="166">
        <f t="shared" si="76"/>
        <v>0</v>
      </c>
      <c r="Z104" s="167"/>
      <c r="AA104" s="168">
        <f t="shared" si="77"/>
        <v>0</v>
      </c>
      <c r="AB104" s="358"/>
    </row>
    <row r="105" spans="1:28" ht="15" customHeight="1" x14ac:dyDescent="0.2">
      <c r="A105" s="115" t="s">
        <v>69</v>
      </c>
      <c r="B105" s="167"/>
      <c r="C105" s="168">
        <f t="shared" si="78"/>
        <v>0</v>
      </c>
      <c r="D105" s="358"/>
      <c r="E105" s="167"/>
      <c r="F105" s="168">
        <f t="shared" si="68"/>
        <v>0</v>
      </c>
      <c r="G105" s="358"/>
      <c r="H105" s="167"/>
      <c r="I105" s="168">
        <f t="shared" si="69"/>
        <v>0</v>
      </c>
      <c r="J105" s="358"/>
      <c r="K105" s="167"/>
      <c r="L105" s="168">
        <f t="shared" si="70"/>
        <v>0</v>
      </c>
      <c r="M105" s="358"/>
      <c r="N105" s="167"/>
      <c r="O105" s="168">
        <f t="shared" si="71"/>
        <v>0</v>
      </c>
      <c r="P105" s="358"/>
      <c r="Q105" s="167"/>
      <c r="R105" s="168">
        <f t="shared" si="72"/>
        <v>0</v>
      </c>
      <c r="S105" s="358"/>
      <c r="T105" s="167"/>
      <c r="U105" s="168">
        <f t="shared" si="73"/>
        <v>0</v>
      </c>
      <c r="V105" s="358"/>
      <c r="W105" s="129">
        <f t="shared" si="74"/>
        <v>0</v>
      </c>
      <c r="X105" s="168">
        <f t="shared" si="75"/>
        <v>0</v>
      </c>
      <c r="Y105" s="166">
        <f t="shared" si="76"/>
        <v>0</v>
      </c>
      <c r="Z105" s="167"/>
      <c r="AA105" s="168">
        <f t="shared" si="77"/>
        <v>0</v>
      </c>
      <c r="AB105" s="358"/>
    </row>
    <row r="106" spans="1:28" ht="15" customHeight="1" x14ac:dyDescent="0.2">
      <c r="A106" s="115" t="s">
        <v>70</v>
      </c>
      <c r="B106" s="167"/>
      <c r="C106" s="168">
        <f t="shared" si="78"/>
        <v>0</v>
      </c>
      <c r="D106" s="358"/>
      <c r="E106" s="167"/>
      <c r="F106" s="168">
        <f t="shared" si="68"/>
        <v>0</v>
      </c>
      <c r="G106" s="358"/>
      <c r="H106" s="167"/>
      <c r="I106" s="168">
        <f t="shared" si="69"/>
        <v>0</v>
      </c>
      <c r="J106" s="358"/>
      <c r="K106" s="167"/>
      <c r="L106" s="168">
        <f t="shared" si="70"/>
        <v>0</v>
      </c>
      <c r="M106" s="358"/>
      <c r="N106" s="167"/>
      <c r="O106" s="168">
        <f t="shared" si="71"/>
        <v>0</v>
      </c>
      <c r="P106" s="358"/>
      <c r="Q106" s="167"/>
      <c r="R106" s="168">
        <f t="shared" si="72"/>
        <v>0</v>
      </c>
      <c r="S106" s="358"/>
      <c r="T106" s="167"/>
      <c r="U106" s="168">
        <f t="shared" si="73"/>
        <v>0</v>
      </c>
      <c r="V106" s="358"/>
      <c r="W106" s="129">
        <f t="shared" si="74"/>
        <v>0</v>
      </c>
      <c r="X106" s="168">
        <f t="shared" si="75"/>
        <v>0</v>
      </c>
      <c r="Y106" s="166">
        <f t="shared" si="76"/>
        <v>0</v>
      </c>
      <c r="Z106" s="167"/>
      <c r="AA106" s="168">
        <f t="shared" si="77"/>
        <v>0</v>
      </c>
      <c r="AB106" s="358"/>
    </row>
    <row r="107" spans="1:28" ht="15" customHeight="1" x14ac:dyDescent="0.2">
      <c r="A107" s="115" t="s">
        <v>71</v>
      </c>
      <c r="B107" s="167"/>
      <c r="C107" s="168">
        <f t="shared" si="78"/>
        <v>0</v>
      </c>
      <c r="D107" s="358"/>
      <c r="E107" s="167"/>
      <c r="F107" s="168">
        <f t="shared" si="68"/>
        <v>0</v>
      </c>
      <c r="G107" s="358"/>
      <c r="H107" s="167"/>
      <c r="I107" s="168">
        <f t="shared" si="69"/>
        <v>0</v>
      </c>
      <c r="J107" s="358"/>
      <c r="K107" s="167"/>
      <c r="L107" s="168">
        <f t="shared" si="70"/>
        <v>0</v>
      </c>
      <c r="M107" s="358"/>
      <c r="N107" s="167"/>
      <c r="O107" s="168">
        <f t="shared" si="71"/>
        <v>0</v>
      </c>
      <c r="P107" s="358"/>
      <c r="Q107" s="167"/>
      <c r="R107" s="168">
        <f t="shared" si="72"/>
        <v>0</v>
      </c>
      <c r="S107" s="358"/>
      <c r="T107" s="167"/>
      <c r="U107" s="168">
        <f t="shared" si="73"/>
        <v>0</v>
      </c>
      <c r="V107" s="358"/>
      <c r="W107" s="129">
        <f t="shared" si="74"/>
        <v>0</v>
      </c>
      <c r="X107" s="168">
        <f t="shared" si="75"/>
        <v>0</v>
      </c>
      <c r="Y107" s="166">
        <f t="shared" si="76"/>
        <v>0</v>
      </c>
      <c r="Z107" s="167"/>
      <c r="AA107" s="168">
        <f t="shared" si="77"/>
        <v>0</v>
      </c>
      <c r="AB107" s="358"/>
    </row>
    <row r="108" spans="1:28" ht="15" customHeight="1" x14ac:dyDescent="0.2">
      <c r="A108" s="115" t="s">
        <v>72</v>
      </c>
      <c r="B108" s="167"/>
      <c r="C108" s="168">
        <f t="shared" si="78"/>
        <v>0</v>
      </c>
      <c r="D108" s="358"/>
      <c r="E108" s="167"/>
      <c r="F108" s="168">
        <f t="shared" si="68"/>
        <v>0</v>
      </c>
      <c r="G108" s="358"/>
      <c r="H108" s="167"/>
      <c r="I108" s="168">
        <f t="shared" si="69"/>
        <v>0</v>
      </c>
      <c r="J108" s="358"/>
      <c r="K108" s="167"/>
      <c r="L108" s="168">
        <f t="shared" si="70"/>
        <v>0</v>
      </c>
      <c r="M108" s="358"/>
      <c r="N108" s="167"/>
      <c r="O108" s="168">
        <f t="shared" si="71"/>
        <v>0</v>
      </c>
      <c r="P108" s="358"/>
      <c r="Q108" s="167"/>
      <c r="R108" s="168">
        <f t="shared" si="72"/>
        <v>0</v>
      </c>
      <c r="S108" s="358"/>
      <c r="T108" s="167"/>
      <c r="U108" s="168">
        <f t="shared" si="73"/>
        <v>0</v>
      </c>
      <c r="V108" s="358"/>
      <c r="W108" s="129">
        <f t="shared" si="74"/>
        <v>0</v>
      </c>
      <c r="X108" s="168">
        <f t="shared" si="75"/>
        <v>0</v>
      </c>
      <c r="Y108" s="166">
        <f t="shared" si="76"/>
        <v>0</v>
      </c>
      <c r="Z108" s="167"/>
      <c r="AA108" s="168">
        <f t="shared" si="77"/>
        <v>0</v>
      </c>
      <c r="AB108" s="358"/>
    </row>
    <row r="109" spans="1:28" ht="15" customHeight="1" x14ac:dyDescent="0.2">
      <c r="A109" s="115" t="s">
        <v>92</v>
      </c>
      <c r="B109" s="167"/>
      <c r="C109" s="168">
        <f t="shared" si="78"/>
        <v>0</v>
      </c>
      <c r="D109" s="358"/>
      <c r="E109" s="167"/>
      <c r="F109" s="168">
        <f t="shared" si="68"/>
        <v>0</v>
      </c>
      <c r="G109" s="358"/>
      <c r="H109" s="167"/>
      <c r="I109" s="168">
        <f t="shared" si="69"/>
        <v>0</v>
      </c>
      <c r="J109" s="358"/>
      <c r="K109" s="167"/>
      <c r="L109" s="168">
        <f t="shared" si="70"/>
        <v>0</v>
      </c>
      <c r="M109" s="358"/>
      <c r="N109" s="167"/>
      <c r="O109" s="168">
        <f t="shared" si="71"/>
        <v>0</v>
      </c>
      <c r="P109" s="358"/>
      <c r="Q109" s="167"/>
      <c r="R109" s="168">
        <f t="shared" si="72"/>
        <v>0</v>
      </c>
      <c r="S109" s="358"/>
      <c r="T109" s="167"/>
      <c r="U109" s="168">
        <f t="shared" si="73"/>
        <v>0</v>
      </c>
      <c r="V109" s="358"/>
      <c r="W109" s="129">
        <f t="shared" si="74"/>
        <v>0</v>
      </c>
      <c r="X109" s="168">
        <f t="shared" si="75"/>
        <v>0</v>
      </c>
      <c r="Y109" s="166">
        <f t="shared" si="76"/>
        <v>0</v>
      </c>
      <c r="Z109" s="167"/>
      <c r="AA109" s="168">
        <f t="shared" si="77"/>
        <v>0</v>
      </c>
      <c r="AB109" s="358"/>
    </row>
    <row r="110" spans="1:28" ht="15" customHeight="1" x14ac:dyDescent="0.2">
      <c r="A110" s="115" t="s">
        <v>73</v>
      </c>
      <c r="B110" s="167"/>
      <c r="C110" s="168">
        <f t="shared" si="78"/>
        <v>0</v>
      </c>
      <c r="D110" s="358"/>
      <c r="E110" s="167"/>
      <c r="F110" s="168">
        <f t="shared" si="68"/>
        <v>0</v>
      </c>
      <c r="G110" s="358"/>
      <c r="H110" s="167"/>
      <c r="I110" s="168">
        <f t="shared" si="69"/>
        <v>0</v>
      </c>
      <c r="J110" s="358"/>
      <c r="K110" s="167"/>
      <c r="L110" s="168">
        <f t="shared" si="70"/>
        <v>0</v>
      </c>
      <c r="M110" s="358"/>
      <c r="N110" s="167"/>
      <c r="O110" s="168">
        <f t="shared" si="71"/>
        <v>0</v>
      </c>
      <c r="P110" s="358"/>
      <c r="Q110" s="167"/>
      <c r="R110" s="168">
        <f t="shared" si="72"/>
        <v>0</v>
      </c>
      <c r="S110" s="358"/>
      <c r="T110" s="167"/>
      <c r="U110" s="168">
        <f t="shared" si="73"/>
        <v>0</v>
      </c>
      <c r="V110" s="358"/>
      <c r="W110" s="129">
        <f t="shared" si="74"/>
        <v>0</v>
      </c>
      <c r="X110" s="168">
        <f t="shared" si="75"/>
        <v>0</v>
      </c>
      <c r="Y110" s="166">
        <f t="shared" si="76"/>
        <v>0</v>
      </c>
      <c r="Z110" s="167"/>
      <c r="AA110" s="168">
        <f t="shared" si="77"/>
        <v>0</v>
      </c>
      <c r="AB110" s="358"/>
    </row>
    <row r="111" spans="1:28" ht="15" customHeight="1" x14ac:dyDescent="0.2">
      <c r="A111" s="115" t="s">
        <v>89</v>
      </c>
      <c r="B111" s="167"/>
      <c r="C111" s="168">
        <f t="shared" si="78"/>
        <v>0</v>
      </c>
      <c r="D111" s="358"/>
      <c r="E111" s="167"/>
      <c r="F111" s="168">
        <f t="shared" si="68"/>
        <v>0</v>
      </c>
      <c r="G111" s="358"/>
      <c r="H111" s="167"/>
      <c r="I111" s="168">
        <f t="shared" si="69"/>
        <v>0</v>
      </c>
      <c r="J111" s="358"/>
      <c r="K111" s="167"/>
      <c r="L111" s="168">
        <f t="shared" si="70"/>
        <v>0</v>
      </c>
      <c r="M111" s="358"/>
      <c r="N111" s="167"/>
      <c r="O111" s="168">
        <f t="shared" si="71"/>
        <v>0</v>
      </c>
      <c r="P111" s="358"/>
      <c r="Q111" s="167"/>
      <c r="R111" s="168">
        <f t="shared" si="72"/>
        <v>0</v>
      </c>
      <c r="S111" s="358"/>
      <c r="T111" s="167"/>
      <c r="U111" s="168">
        <f t="shared" si="73"/>
        <v>0</v>
      </c>
      <c r="V111" s="358"/>
      <c r="W111" s="129">
        <f t="shared" si="74"/>
        <v>0</v>
      </c>
      <c r="X111" s="168">
        <f t="shared" si="75"/>
        <v>0</v>
      </c>
      <c r="Y111" s="166">
        <f t="shared" si="76"/>
        <v>0</v>
      </c>
      <c r="Z111" s="167"/>
      <c r="AA111" s="168">
        <f t="shared" si="77"/>
        <v>0</v>
      </c>
      <c r="AB111" s="358"/>
    </row>
    <row r="112" spans="1:28" ht="15" customHeight="1" x14ac:dyDescent="0.2">
      <c r="A112" s="115" t="s">
        <v>90</v>
      </c>
      <c r="B112" s="167"/>
      <c r="C112" s="168">
        <f t="shared" si="78"/>
        <v>0</v>
      </c>
      <c r="D112" s="358"/>
      <c r="E112" s="167"/>
      <c r="F112" s="168">
        <f t="shared" si="68"/>
        <v>0</v>
      </c>
      <c r="G112" s="358"/>
      <c r="H112" s="167"/>
      <c r="I112" s="168">
        <f t="shared" si="69"/>
        <v>0</v>
      </c>
      <c r="J112" s="358"/>
      <c r="K112" s="167"/>
      <c r="L112" s="168">
        <f>M112-K112</f>
        <v>0</v>
      </c>
      <c r="M112" s="358"/>
      <c r="N112" s="167"/>
      <c r="O112" s="168">
        <f t="shared" si="71"/>
        <v>0</v>
      </c>
      <c r="P112" s="358"/>
      <c r="Q112" s="167"/>
      <c r="R112" s="168">
        <f t="shared" si="72"/>
        <v>0</v>
      </c>
      <c r="S112" s="358"/>
      <c r="T112" s="167"/>
      <c r="U112" s="168">
        <f t="shared" si="73"/>
        <v>0</v>
      </c>
      <c r="V112" s="358"/>
      <c r="W112" s="129">
        <f t="shared" si="74"/>
        <v>0</v>
      </c>
      <c r="X112" s="168">
        <f t="shared" si="75"/>
        <v>0</v>
      </c>
      <c r="Y112" s="166">
        <f t="shared" si="76"/>
        <v>0</v>
      </c>
      <c r="Z112" s="167"/>
      <c r="AA112" s="168">
        <f>AB112-Z112</f>
        <v>0</v>
      </c>
      <c r="AB112" s="358"/>
    </row>
    <row r="113" spans="1:28" ht="15" customHeight="1" thickBot="1" x14ac:dyDescent="0.25">
      <c r="A113" s="169" t="s">
        <v>288</v>
      </c>
      <c r="B113" s="170">
        <f t="shared" ref="B113:AB113" si="79">SUM(B97:B112)</f>
        <v>0</v>
      </c>
      <c r="C113" s="171">
        <f t="shared" si="79"/>
        <v>0</v>
      </c>
      <c r="D113" s="172">
        <f t="shared" si="79"/>
        <v>0</v>
      </c>
      <c r="E113" s="170">
        <f t="shared" si="79"/>
        <v>0</v>
      </c>
      <c r="F113" s="171">
        <f t="shared" si="79"/>
        <v>0</v>
      </c>
      <c r="G113" s="172">
        <f t="shared" si="79"/>
        <v>0</v>
      </c>
      <c r="H113" s="170">
        <f t="shared" si="79"/>
        <v>0</v>
      </c>
      <c r="I113" s="171">
        <f t="shared" si="79"/>
        <v>0</v>
      </c>
      <c r="J113" s="172">
        <f t="shared" si="79"/>
        <v>0</v>
      </c>
      <c r="K113" s="170">
        <f t="shared" si="79"/>
        <v>0</v>
      </c>
      <c r="L113" s="171">
        <f t="shared" si="79"/>
        <v>0</v>
      </c>
      <c r="M113" s="172">
        <f t="shared" si="79"/>
        <v>0</v>
      </c>
      <c r="N113" s="170">
        <f t="shared" si="79"/>
        <v>0</v>
      </c>
      <c r="O113" s="171">
        <f t="shared" si="79"/>
        <v>0</v>
      </c>
      <c r="P113" s="172">
        <f t="shared" si="79"/>
        <v>0</v>
      </c>
      <c r="Q113" s="170">
        <f t="shared" si="79"/>
        <v>0</v>
      </c>
      <c r="R113" s="171">
        <f t="shared" si="79"/>
        <v>0</v>
      </c>
      <c r="S113" s="172">
        <f t="shared" si="79"/>
        <v>0</v>
      </c>
      <c r="T113" s="170">
        <f t="shared" si="79"/>
        <v>0</v>
      </c>
      <c r="U113" s="171">
        <f t="shared" si="79"/>
        <v>0</v>
      </c>
      <c r="V113" s="172">
        <f t="shared" si="79"/>
        <v>0</v>
      </c>
      <c r="W113" s="170">
        <f t="shared" si="79"/>
        <v>0</v>
      </c>
      <c r="X113" s="171">
        <f t="shared" si="79"/>
        <v>0</v>
      </c>
      <c r="Y113" s="172">
        <f t="shared" si="79"/>
        <v>0</v>
      </c>
      <c r="Z113" s="170">
        <f t="shared" si="79"/>
        <v>0</v>
      </c>
      <c r="AA113" s="171">
        <f t="shared" si="79"/>
        <v>0</v>
      </c>
      <c r="AB113" s="172">
        <f t="shared" si="79"/>
        <v>0</v>
      </c>
    </row>
    <row r="114" spans="1:28" ht="15" customHeight="1" thickBot="1" x14ac:dyDescent="0.25">
      <c r="A114" s="169" t="s">
        <v>91</v>
      </c>
      <c r="B114" s="170">
        <f t="shared" ref="B114:AB114" si="80">SUM(B113,B94,B33)</f>
        <v>0</v>
      </c>
      <c r="C114" s="171">
        <f t="shared" si="80"/>
        <v>0</v>
      </c>
      <c r="D114" s="172">
        <f t="shared" si="80"/>
        <v>0</v>
      </c>
      <c r="E114" s="170">
        <f t="shared" si="80"/>
        <v>0</v>
      </c>
      <c r="F114" s="171">
        <f t="shared" si="80"/>
        <v>0</v>
      </c>
      <c r="G114" s="172">
        <f t="shared" si="80"/>
        <v>0</v>
      </c>
      <c r="H114" s="170">
        <f t="shared" si="80"/>
        <v>0</v>
      </c>
      <c r="I114" s="171">
        <f t="shared" si="80"/>
        <v>0</v>
      </c>
      <c r="J114" s="172">
        <f t="shared" si="80"/>
        <v>0</v>
      </c>
      <c r="K114" s="170">
        <f t="shared" si="80"/>
        <v>0</v>
      </c>
      <c r="L114" s="171">
        <f t="shared" si="80"/>
        <v>0</v>
      </c>
      <c r="M114" s="172">
        <f t="shared" si="80"/>
        <v>0</v>
      </c>
      <c r="N114" s="170">
        <f t="shared" si="80"/>
        <v>0</v>
      </c>
      <c r="O114" s="171">
        <f t="shared" si="80"/>
        <v>0</v>
      </c>
      <c r="P114" s="172">
        <f t="shared" si="80"/>
        <v>0</v>
      </c>
      <c r="Q114" s="170">
        <f t="shared" si="80"/>
        <v>0</v>
      </c>
      <c r="R114" s="171">
        <f t="shared" si="80"/>
        <v>0</v>
      </c>
      <c r="S114" s="172">
        <f t="shared" si="80"/>
        <v>0</v>
      </c>
      <c r="T114" s="170">
        <f t="shared" si="80"/>
        <v>0</v>
      </c>
      <c r="U114" s="171">
        <f t="shared" si="80"/>
        <v>0</v>
      </c>
      <c r="V114" s="172">
        <f t="shared" si="80"/>
        <v>0</v>
      </c>
      <c r="W114" s="170">
        <f t="shared" si="80"/>
        <v>0</v>
      </c>
      <c r="X114" s="171">
        <f t="shared" si="80"/>
        <v>0</v>
      </c>
      <c r="Y114" s="172">
        <f t="shared" si="80"/>
        <v>0</v>
      </c>
      <c r="Z114" s="170">
        <f t="shared" si="80"/>
        <v>0</v>
      </c>
      <c r="AA114" s="171">
        <f t="shared" si="80"/>
        <v>0</v>
      </c>
      <c r="AB114" s="172">
        <f t="shared" si="80"/>
        <v>0</v>
      </c>
    </row>
    <row r="115" spans="1:28" ht="15" customHeight="1" x14ac:dyDescent="0.2">
      <c r="B115" s="44"/>
      <c r="C115" s="44"/>
      <c r="D115" s="44"/>
      <c r="E115" s="44"/>
      <c r="F115" s="44"/>
      <c r="G115" s="44"/>
      <c r="H115" s="44"/>
      <c r="I115" s="44"/>
      <c r="J115" s="44"/>
      <c r="K115" s="44"/>
      <c r="L115" s="44"/>
      <c r="M115" s="44"/>
      <c r="N115" s="44"/>
      <c r="O115" s="44"/>
      <c r="P115" s="44"/>
      <c r="Q115" s="195"/>
      <c r="R115" s="195"/>
      <c r="S115" s="195"/>
      <c r="W115" s="195"/>
      <c r="X115" s="195"/>
      <c r="Y115" s="195"/>
      <c r="Z115" s="195"/>
    </row>
    <row r="116" spans="1:28" ht="15" customHeight="1" x14ac:dyDescent="0.2">
      <c r="B116" s="44"/>
      <c r="C116" s="44"/>
      <c r="D116" s="44"/>
      <c r="E116" s="44"/>
      <c r="F116" s="44"/>
      <c r="G116" s="44"/>
      <c r="H116" s="44"/>
      <c r="I116" s="44"/>
      <c r="J116" s="44"/>
      <c r="K116" s="44"/>
      <c r="L116" s="44"/>
      <c r="M116" s="44"/>
      <c r="N116" s="44"/>
      <c r="O116" s="44"/>
      <c r="P116" s="44"/>
      <c r="Q116" s="44"/>
      <c r="R116" s="44"/>
      <c r="S116" s="44"/>
      <c r="W116" s="44"/>
      <c r="X116" s="44"/>
      <c r="Y116" s="44"/>
      <c r="Z116" s="195"/>
    </row>
    <row r="117" spans="1:28" ht="15" customHeight="1" x14ac:dyDescent="0.2">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194"/>
    </row>
    <row r="118" spans="1:28" ht="15" customHeight="1" x14ac:dyDescent="0.2">
      <c r="B118" s="195"/>
      <c r="C118" s="195"/>
      <c r="D118" s="195"/>
      <c r="E118" s="195"/>
      <c r="F118" s="195"/>
      <c r="G118" s="195"/>
      <c r="H118" s="195"/>
      <c r="I118" s="195"/>
      <c r="J118" s="195"/>
      <c r="K118" s="195"/>
      <c r="L118" s="195"/>
      <c r="M118" s="195"/>
      <c r="N118" s="195"/>
      <c r="O118" s="195"/>
      <c r="P118" s="195"/>
      <c r="Q118" s="44"/>
      <c r="R118" s="44"/>
      <c r="S118" s="44"/>
      <c r="T118" s="44"/>
      <c r="U118" s="44"/>
      <c r="V118" s="44"/>
      <c r="W118" s="44"/>
      <c r="X118" s="44"/>
      <c r="Y118" s="44"/>
      <c r="Z118" s="44"/>
    </row>
    <row r="119" spans="1:28" ht="15" customHeight="1" x14ac:dyDescent="0.2">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8" ht="15" customHeight="1" x14ac:dyDescent="0.2">
      <c r="B120" s="196"/>
      <c r="C120" s="196"/>
      <c r="D120" s="196"/>
      <c r="E120" s="196"/>
      <c r="F120" s="196"/>
      <c r="G120" s="196"/>
      <c r="H120" s="196"/>
      <c r="I120" s="196"/>
      <c r="J120" s="196"/>
      <c r="K120" s="196"/>
      <c r="L120" s="196"/>
      <c r="M120" s="196"/>
      <c r="N120" s="196"/>
      <c r="O120" s="196"/>
      <c r="P120" s="196"/>
      <c r="Q120" s="196"/>
      <c r="R120" s="196"/>
      <c r="S120" s="196"/>
      <c r="W120" s="196"/>
      <c r="X120" s="196"/>
      <c r="Y120" s="196"/>
      <c r="Z120" s="196"/>
    </row>
    <row r="121" spans="1:28" ht="15" customHeight="1" x14ac:dyDescent="0.2">
      <c r="B121" s="196"/>
      <c r="C121" s="196"/>
      <c r="D121" s="196"/>
      <c r="E121" s="196"/>
      <c r="F121" s="196"/>
      <c r="G121" s="196"/>
      <c r="H121" s="196"/>
      <c r="I121" s="196"/>
      <c r="J121" s="196"/>
      <c r="K121" s="196"/>
      <c r="L121" s="196"/>
      <c r="M121" s="196"/>
      <c r="N121" s="196"/>
      <c r="O121" s="196"/>
      <c r="P121" s="196"/>
      <c r="Q121" s="196"/>
      <c r="R121" s="196"/>
      <c r="S121" s="196"/>
      <c r="W121" s="196"/>
      <c r="X121" s="196"/>
      <c r="Y121" s="196"/>
      <c r="Z121" s="196"/>
    </row>
    <row r="122" spans="1:28" ht="15" customHeight="1" x14ac:dyDescent="0.2">
      <c r="B122" s="195"/>
      <c r="C122" s="195"/>
      <c r="D122" s="195"/>
      <c r="E122" s="195"/>
      <c r="F122" s="195"/>
      <c r="G122" s="195"/>
      <c r="H122" s="195"/>
      <c r="I122" s="195"/>
      <c r="J122" s="195"/>
      <c r="K122" s="195"/>
      <c r="L122" s="195"/>
      <c r="M122" s="195"/>
      <c r="N122" s="195"/>
      <c r="O122" s="195"/>
      <c r="P122" s="195"/>
      <c r="Q122" s="195"/>
      <c r="R122" s="195"/>
      <c r="S122" s="195"/>
      <c r="W122" s="195"/>
      <c r="X122" s="195"/>
      <c r="Y122" s="195"/>
      <c r="Z122" s="195"/>
    </row>
  </sheetData>
  <sheetProtection sheet="1"/>
  <mergeCells count="18">
    <mergeCell ref="K5:M5"/>
    <mergeCell ref="K6:M6"/>
    <mergeCell ref="B5:D5"/>
    <mergeCell ref="B6:D6"/>
    <mergeCell ref="E5:G5"/>
    <mergeCell ref="E6:G6"/>
    <mergeCell ref="H5:J5"/>
    <mergeCell ref="H6:J6"/>
    <mergeCell ref="W5:Y5"/>
    <mergeCell ref="W6:Y6"/>
    <mergeCell ref="Z5:AB5"/>
    <mergeCell ref="Z6:AB6"/>
    <mergeCell ref="N6:P6"/>
    <mergeCell ref="Q5:S5"/>
    <mergeCell ref="Q6:S6"/>
    <mergeCell ref="T5:V5"/>
    <mergeCell ref="T6:V6"/>
    <mergeCell ref="N5:P5"/>
  </mergeCells>
  <phoneticPr fontId="2" type="noConversion"/>
  <conditionalFormatting sqref="A5:XFD114">
    <cfRule type="expression" dxfId="2" priority="1" stopIfTrue="1">
      <formula>MOD(ROW(),2)=1</formula>
    </cfRule>
  </conditionalFormatting>
  <printOptions horizontalCentered="1"/>
  <pageMargins left="0.5" right="0.5" top="0.5" bottom="0.5" header="0.5" footer="0.5"/>
  <pageSetup scale="43" fitToHeight="3" pageOrder="overThenDown" orientation="landscape" r:id="rId1"/>
  <headerFooter alignWithMargins="0"/>
  <rowBreaks count="1" manualBreakCount="1">
    <brk id="57" max="27" man="1"/>
  </rowBreaks>
  <colBreaks count="2" manualBreakCount="2">
    <brk id="10" max="113" man="1"/>
    <brk id="19" max="1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M37"/>
  <sheetViews>
    <sheetView workbookViewId="0"/>
  </sheetViews>
  <sheetFormatPr baseColWidth="10" defaultColWidth="9.1640625" defaultRowHeight="15" customHeight="1" x14ac:dyDescent="0.2"/>
  <cols>
    <col min="1" max="1" width="28.1640625" style="8" bestFit="1" customWidth="1"/>
    <col min="2" max="13" width="15.6640625" style="8" customWidth="1"/>
    <col min="14" max="16384" width="9.1640625" style="8"/>
  </cols>
  <sheetData>
    <row r="1" spans="1:13" ht="15" customHeight="1" x14ac:dyDescent="0.2">
      <c r="A1" s="149" t="str">
        <f>+Affidavit1!A2</f>
        <v>Insert College Name</v>
      </c>
      <c r="B1" s="149"/>
      <c r="C1" s="149"/>
      <c r="D1" s="149"/>
      <c r="E1" s="149"/>
      <c r="F1" s="149"/>
      <c r="G1" s="149"/>
      <c r="H1" s="149"/>
      <c r="I1" s="149"/>
      <c r="J1" s="149"/>
      <c r="K1" s="149"/>
      <c r="L1" s="149"/>
      <c r="M1" s="150" t="str">
        <f>Affidavit1!$F$3</f>
        <v>2018-2019</v>
      </c>
    </row>
    <row r="2" spans="1:13" ht="15" customHeight="1" x14ac:dyDescent="0.2">
      <c r="A2" s="11" t="str">
        <f>+'Exhibit B'!A2:O2</f>
        <v>Budget Amendment #</v>
      </c>
      <c r="B2" s="9">
        <f>Affidavit1!$H$4</f>
        <v>1</v>
      </c>
      <c r="C2" s="61"/>
      <c r="D2" s="61"/>
      <c r="E2" s="61"/>
      <c r="F2" s="61"/>
      <c r="G2" s="61"/>
      <c r="H2" s="61"/>
      <c r="I2" s="61"/>
      <c r="J2" s="61"/>
      <c r="K2" s="61"/>
      <c r="L2" s="61"/>
      <c r="M2" s="11" t="str">
        <f ca="1">REPLACE(CELL("filename",A1),1,FIND("]",CELL("filename",A1)),"")</f>
        <v>Exhibit G</v>
      </c>
    </row>
    <row r="3" spans="1:13" ht="15" customHeight="1" x14ac:dyDescent="0.2">
      <c r="A3" s="9" t="s">
        <v>289</v>
      </c>
      <c r="C3" s="10"/>
      <c r="D3" s="10"/>
      <c r="E3" s="10"/>
      <c r="F3" s="10"/>
      <c r="G3" s="10"/>
      <c r="H3" s="10"/>
      <c r="I3" s="10"/>
      <c r="J3" s="10"/>
      <c r="K3" s="10"/>
      <c r="L3" s="10"/>
      <c r="M3" s="10"/>
    </row>
    <row r="4" spans="1:13" ht="15" customHeight="1" x14ac:dyDescent="0.2">
      <c r="A4" s="65"/>
      <c r="B4" s="460" t="s">
        <v>145</v>
      </c>
      <c r="C4" s="460"/>
      <c r="D4" s="460"/>
      <c r="E4" s="460"/>
      <c r="F4" s="460"/>
      <c r="G4" s="460"/>
      <c r="H4" s="456" t="s">
        <v>164</v>
      </c>
      <c r="I4" s="457"/>
      <c r="J4" s="457"/>
      <c r="K4" s="457"/>
      <c r="L4" s="457"/>
      <c r="M4" s="458"/>
    </row>
    <row r="5" spans="1:13" ht="15" customHeight="1" x14ac:dyDescent="0.2">
      <c r="A5" s="201"/>
      <c r="B5" s="459" t="s">
        <v>354</v>
      </c>
      <c r="C5" s="459"/>
      <c r="D5" s="459"/>
      <c r="E5" s="459" t="s">
        <v>93</v>
      </c>
      <c r="F5" s="459"/>
      <c r="G5" s="461"/>
      <c r="H5" s="462" t="s">
        <v>354</v>
      </c>
      <c r="I5" s="459"/>
      <c r="J5" s="459"/>
      <c r="K5" s="459" t="s">
        <v>93</v>
      </c>
      <c r="L5" s="459"/>
      <c r="M5" s="459"/>
    </row>
    <row r="6" spans="1:13" ht="15" customHeight="1" x14ac:dyDescent="0.2">
      <c r="A6" s="202"/>
      <c r="B6" s="153" t="s">
        <v>355</v>
      </c>
      <c r="C6" s="153" t="s">
        <v>356</v>
      </c>
      <c r="D6" s="153" t="s">
        <v>372</v>
      </c>
      <c r="E6" s="153" t="s">
        <v>355</v>
      </c>
      <c r="F6" s="153" t="s">
        <v>356</v>
      </c>
      <c r="G6" s="203" t="s">
        <v>372</v>
      </c>
      <c r="H6" s="204" t="s">
        <v>355</v>
      </c>
      <c r="I6" s="153" t="s">
        <v>356</v>
      </c>
      <c r="J6" s="153" t="s">
        <v>372</v>
      </c>
      <c r="K6" s="153" t="s">
        <v>355</v>
      </c>
      <c r="L6" s="203" t="s">
        <v>356</v>
      </c>
      <c r="M6" s="153" t="s">
        <v>372</v>
      </c>
    </row>
    <row r="7" spans="1:13" ht="15" customHeight="1" x14ac:dyDescent="0.2">
      <c r="A7" s="205"/>
      <c r="B7" s="206"/>
      <c r="C7" s="206"/>
      <c r="D7" s="206"/>
      <c r="E7" s="206"/>
      <c r="F7" s="206"/>
      <c r="G7" s="351"/>
      <c r="H7" s="207"/>
      <c r="I7" s="208"/>
      <c r="J7" s="209"/>
      <c r="K7" s="210"/>
      <c r="L7" s="206"/>
      <c r="M7" s="210"/>
    </row>
    <row r="8" spans="1:13" ht="15" customHeight="1" x14ac:dyDescent="0.2">
      <c r="A8" s="211" t="s">
        <v>178</v>
      </c>
      <c r="B8" s="212"/>
      <c r="C8" s="214">
        <f>D8-B8</f>
        <v>0</v>
      </c>
      <c r="D8" s="213"/>
      <c r="E8" s="215"/>
      <c r="F8" s="131">
        <f t="shared" ref="F8:F17" si="0">G8-E8</f>
        <v>0</v>
      </c>
      <c r="G8" s="216"/>
      <c r="H8" s="217"/>
      <c r="I8" s="214">
        <f t="shared" ref="I8:I17" si="1">J8-H8</f>
        <v>0</v>
      </c>
      <c r="J8" s="353"/>
      <c r="K8" s="165"/>
      <c r="L8" s="131">
        <f t="shared" ref="L8:L17" si="2">M8-K8</f>
        <v>0</v>
      </c>
      <c r="M8" s="165"/>
    </row>
    <row r="9" spans="1:13" ht="15" customHeight="1" x14ac:dyDescent="0.2">
      <c r="A9" s="211" t="s">
        <v>291</v>
      </c>
      <c r="B9" s="212"/>
      <c r="C9" s="214">
        <f t="shared" ref="C9:C17" si="3">D9-B9</f>
        <v>0</v>
      </c>
      <c r="D9" s="213"/>
      <c r="E9" s="215"/>
      <c r="F9" s="131">
        <f t="shared" si="0"/>
        <v>0</v>
      </c>
      <c r="G9" s="216"/>
      <c r="H9" s="217"/>
      <c r="I9" s="214">
        <f t="shared" si="1"/>
        <v>0</v>
      </c>
      <c r="J9" s="353"/>
      <c r="K9" s="165"/>
      <c r="L9" s="131">
        <f t="shared" si="2"/>
        <v>0</v>
      </c>
      <c r="M9" s="165"/>
    </row>
    <row r="10" spans="1:13" ht="15" customHeight="1" x14ac:dyDescent="0.2">
      <c r="A10" s="211" t="s">
        <v>292</v>
      </c>
      <c r="B10" s="212"/>
      <c r="C10" s="214">
        <f t="shared" si="3"/>
        <v>0</v>
      </c>
      <c r="D10" s="213"/>
      <c r="E10" s="215"/>
      <c r="F10" s="131">
        <f t="shared" si="0"/>
        <v>0</v>
      </c>
      <c r="G10" s="216"/>
      <c r="H10" s="217"/>
      <c r="I10" s="214">
        <f>J10-H10</f>
        <v>0</v>
      </c>
      <c r="J10" s="353"/>
      <c r="K10" s="165"/>
      <c r="L10" s="131">
        <f t="shared" si="2"/>
        <v>0</v>
      </c>
      <c r="M10" s="165"/>
    </row>
    <row r="11" spans="1:13" ht="15" customHeight="1" x14ac:dyDescent="0.2">
      <c r="A11" s="211" t="s">
        <v>295</v>
      </c>
      <c r="B11" s="212"/>
      <c r="C11" s="214">
        <f t="shared" si="3"/>
        <v>0</v>
      </c>
      <c r="D11" s="213"/>
      <c r="E11" s="215"/>
      <c r="F11" s="131">
        <f t="shared" si="0"/>
        <v>0</v>
      </c>
      <c r="G11" s="216"/>
      <c r="H11" s="217"/>
      <c r="I11" s="214">
        <f t="shared" si="1"/>
        <v>0</v>
      </c>
      <c r="J11" s="353"/>
      <c r="K11" s="165"/>
      <c r="L11" s="131">
        <f t="shared" si="2"/>
        <v>0</v>
      </c>
      <c r="M11" s="165"/>
    </row>
    <row r="12" spans="1:13" ht="15" customHeight="1" x14ac:dyDescent="0.2">
      <c r="A12" s="211" t="s">
        <v>296</v>
      </c>
      <c r="B12" s="212"/>
      <c r="C12" s="214">
        <f t="shared" si="3"/>
        <v>0</v>
      </c>
      <c r="D12" s="213"/>
      <c r="E12" s="215"/>
      <c r="F12" s="131">
        <f t="shared" si="0"/>
        <v>0</v>
      </c>
      <c r="G12" s="216"/>
      <c r="H12" s="217"/>
      <c r="I12" s="214">
        <f t="shared" si="1"/>
        <v>0</v>
      </c>
      <c r="J12" s="353"/>
      <c r="K12" s="165"/>
      <c r="L12" s="131">
        <f t="shared" si="2"/>
        <v>0</v>
      </c>
      <c r="M12" s="165"/>
    </row>
    <row r="13" spans="1:13" ht="15" customHeight="1" x14ac:dyDescent="0.2">
      <c r="A13" s="211" t="s">
        <v>290</v>
      </c>
      <c r="B13" s="212"/>
      <c r="C13" s="214">
        <f t="shared" si="3"/>
        <v>0</v>
      </c>
      <c r="D13" s="213"/>
      <c r="E13" s="215"/>
      <c r="F13" s="131">
        <f t="shared" si="0"/>
        <v>0</v>
      </c>
      <c r="G13" s="216"/>
      <c r="H13" s="217"/>
      <c r="I13" s="214">
        <f t="shared" si="1"/>
        <v>0</v>
      </c>
      <c r="J13" s="353"/>
      <c r="K13" s="165"/>
      <c r="L13" s="131">
        <f t="shared" si="2"/>
        <v>0</v>
      </c>
      <c r="M13" s="165"/>
    </row>
    <row r="14" spans="1:13" ht="15" customHeight="1" x14ac:dyDescent="0.2">
      <c r="A14" s="211" t="s">
        <v>297</v>
      </c>
      <c r="B14" s="212"/>
      <c r="C14" s="214">
        <f t="shared" si="3"/>
        <v>0</v>
      </c>
      <c r="D14" s="213"/>
      <c r="E14" s="215"/>
      <c r="F14" s="131">
        <f t="shared" si="0"/>
        <v>0</v>
      </c>
      <c r="G14" s="216"/>
      <c r="H14" s="217"/>
      <c r="I14" s="214">
        <f t="shared" si="1"/>
        <v>0</v>
      </c>
      <c r="J14" s="353"/>
      <c r="K14" s="165"/>
      <c r="L14" s="131">
        <f t="shared" si="2"/>
        <v>0</v>
      </c>
      <c r="M14" s="165"/>
    </row>
    <row r="15" spans="1:13" ht="15" customHeight="1" x14ac:dyDescent="0.2">
      <c r="A15" s="211" t="s">
        <v>179</v>
      </c>
      <c r="B15" s="212"/>
      <c r="C15" s="214">
        <f t="shared" si="3"/>
        <v>0</v>
      </c>
      <c r="D15" s="213"/>
      <c r="E15" s="215"/>
      <c r="F15" s="131">
        <f t="shared" si="0"/>
        <v>0</v>
      </c>
      <c r="G15" s="216"/>
      <c r="H15" s="217"/>
      <c r="I15" s="214">
        <f t="shared" si="1"/>
        <v>0</v>
      </c>
      <c r="J15" s="353"/>
      <c r="K15" s="165"/>
      <c r="L15" s="131">
        <f t="shared" si="2"/>
        <v>0</v>
      </c>
      <c r="M15" s="165"/>
    </row>
    <row r="16" spans="1:13" ht="15" customHeight="1" x14ac:dyDescent="0.2">
      <c r="A16" s="211" t="s">
        <v>294</v>
      </c>
      <c r="B16" s="212"/>
      <c r="C16" s="214">
        <f t="shared" si="3"/>
        <v>0</v>
      </c>
      <c r="D16" s="213"/>
      <c r="E16" s="215"/>
      <c r="F16" s="131">
        <f t="shared" si="0"/>
        <v>0</v>
      </c>
      <c r="G16" s="216"/>
      <c r="H16" s="217"/>
      <c r="I16" s="214">
        <f t="shared" si="1"/>
        <v>0</v>
      </c>
      <c r="J16" s="353"/>
      <c r="K16" s="165"/>
      <c r="L16" s="131">
        <f t="shared" si="2"/>
        <v>0</v>
      </c>
      <c r="M16" s="165"/>
    </row>
    <row r="17" spans="1:13" ht="15" customHeight="1" x14ac:dyDescent="0.2">
      <c r="A17" s="202" t="s">
        <v>293</v>
      </c>
      <c r="B17" s="219"/>
      <c r="C17" s="221">
        <f t="shared" si="3"/>
        <v>0</v>
      </c>
      <c r="D17" s="220"/>
      <c r="E17" s="222"/>
      <c r="F17" s="224">
        <f t="shared" si="0"/>
        <v>0</v>
      </c>
      <c r="G17" s="223"/>
      <c r="H17" s="225"/>
      <c r="I17" s="221">
        <f t="shared" si="1"/>
        <v>0</v>
      </c>
      <c r="J17" s="354"/>
      <c r="K17" s="226"/>
      <c r="L17" s="224">
        <f t="shared" si="2"/>
        <v>0</v>
      </c>
      <c r="M17" s="226"/>
    </row>
    <row r="18" spans="1:13" ht="15" customHeight="1" x14ac:dyDescent="0.2">
      <c r="A18" s="211"/>
      <c r="B18" s="214"/>
      <c r="C18" s="214"/>
      <c r="D18" s="213"/>
      <c r="E18" s="131"/>
      <c r="F18" s="131"/>
      <c r="G18" s="216"/>
      <c r="H18" s="227"/>
      <c r="I18" s="214"/>
      <c r="J18" s="218"/>
      <c r="K18" s="168"/>
      <c r="L18" s="131"/>
      <c r="M18" s="165"/>
    </row>
    <row r="19" spans="1:13" s="44" customFormat="1" ht="15" customHeight="1" x14ac:dyDescent="0.2">
      <c r="A19" s="228" t="s">
        <v>298</v>
      </c>
      <c r="B19" s="229">
        <f t="shared" ref="B19:M19" si="4">SUM(B8:B17)</f>
        <v>0</v>
      </c>
      <c r="C19" s="229">
        <f t="shared" si="4"/>
        <v>0</v>
      </c>
      <c r="D19" s="229">
        <f t="shared" si="4"/>
        <v>0</v>
      </c>
      <c r="E19" s="230">
        <f t="shared" si="4"/>
        <v>0</v>
      </c>
      <c r="F19" s="230">
        <f t="shared" si="4"/>
        <v>0</v>
      </c>
      <c r="G19" s="230">
        <f t="shared" si="4"/>
        <v>0</v>
      </c>
      <c r="H19" s="231">
        <f t="shared" si="4"/>
        <v>0</v>
      </c>
      <c r="I19" s="229">
        <f t="shared" si="4"/>
        <v>0</v>
      </c>
      <c r="J19" s="232">
        <f t="shared" si="4"/>
        <v>0</v>
      </c>
      <c r="K19" s="182">
        <f t="shared" si="4"/>
        <v>0</v>
      </c>
      <c r="L19" s="230">
        <f t="shared" si="4"/>
        <v>0</v>
      </c>
      <c r="M19" s="182">
        <f t="shared" si="4"/>
        <v>0</v>
      </c>
    </row>
    <row r="20" spans="1:13" ht="15" customHeight="1" x14ac:dyDescent="0.2">
      <c r="A20" s="233"/>
      <c r="H20" s="445"/>
      <c r="I20" s="445"/>
      <c r="J20" s="445"/>
      <c r="K20" s="445"/>
      <c r="L20" s="445"/>
      <c r="M20" s="445"/>
    </row>
    <row r="21" spans="1:13" ht="15" customHeight="1" x14ac:dyDescent="0.2">
      <c r="A21" s="234"/>
      <c r="B21" s="453" t="s">
        <v>165</v>
      </c>
      <c r="C21" s="453"/>
      <c r="D21" s="453"/>
      <c r="E21" s="453"/>
      <c r="F21" s="453"/>
      <c r="G21" s="453"/>
      <c r="H21" s="453" t="s">
        <v>375</v>
      </c>
      <c r="I21" s="453"/>
      <c r="J21" s="453"/>
      <c r="K21" s="453"/>
      <c r="L21" s="453"/>
      <c r="M21" s="453"/>
    </row>
    <row r="22" spans="1:13" ht="15" customHeight="1" x14ac:dyDescent="0.2">
      <c r="A22" s="235"/>
      <c r="B22" s="450" t="s">
        <v>354</v>
      </c>
      <c r="C22" s="451"/>
      <c r="D22" s="452"/>
      <c r="E22" s="450" t="s">
        <v>93</v>
      </c>
      <c r="F22" s="451"/>
      <c r="G22" s="454"/>
      <c r="H22" s="455" t="s">
        <v>354</v>
      </c>
      <c r="I22" s="451"/>
      <c r="J22" s="452"/>
      <c r="K22" s="450" t="s">
        <v>93</v>
      </c>
      <c r="L22" s="451"/>
      <c r="M22" s="452"/>
    </row>
    <row r="23" spans="1:13" ht="15" customHeight="1" x14ac:dyDescent="0.2">
      <c r="A23" s="236"/>
      <c r="B23" s="237" t="s">
        <v>355</v>
      </c>
      <c r="C23" s="237" t="s">
        <v>356</v>
      </c>
      <c r="D23" s="237" t="s">
        <v>372</v>
      </c>
      <c r="E23" s="237" t="s">
        <v>355</v>
      </c>
      <c r="F23" s="237" t="s">
        <v>356</v>
      </c>
      <c r="G23" s="238" t="s">
        <v>372</v>
      </c>
      <c r="H23" s="239" t="s">
        <v>355</v>
      </c>
      <c r="I23" s="237" t="s">
        <v>356</v>
      </c>
      <c r="J23" s="237" t="s">
        <v>372</v>
      </c>
      <c r="K23" s="237" t="s">
        <v>355</v>
      </c>
      <c r="L23" s="238" t="s">
        <v>356</v>
      </c>
      <c r="M23" s="237" t="s">
        <v>372</v>
      </c>
    </row>
    <row r="24" spans="1:13" ht="15" customHeight="1" x14ac:dyDescent="0.2">
      <c r="A24" s="240"/>
      <c r="B24" s="241"/>
      <c r="C24" s="241"/>
      <c r="D24" s="241"/>
      <c r="E24" s="241"/>
      <c r="F24" s="370"/>
      <c r="G24" s="352"/>
      <c r="H24" s="242"/>
      <c r="I24" s="369"/>
      <c r="J24" s="243"/>
      <c r="K24" s="244"/>
      <c r="L24" s="369"/>
      <c r="M24" s="244"/>
    </row>
    <row r="25" spans="1:13" ht="15" customHeight="1" x14ac:dyDescent="0.2">
      <c r="A25" s="245" t="s">
        <v>178</v>
      </c>
      <c r="B25" s="212"/>
      <c r="C25" s="214">
        <f t="shared" ref="C25:C34" si="5">D25-B25</f>
        <v>0</v>
      </c>
      <c r="D25" s="213"/>
      <c r="E25" s="215"/>
      <c r="F25" s="131">
        <f t="shared" ref="F25:F34" si="6">G25-E25</f>
        <v>0</v>
      </c>
      <c r="G25" s="216"/>
      <c r="H25" s="217"/>
      <c r="I25" s="214">
        <f t="shared" ref="I25:I34" si="7">J25-H25</f>
        <v>0</v>
      </c>
      <c r="J25" s="353"/>
      <c r="K25" s="165"/>
      <c r="L25" s="214">
        <f t="shared" ref="L25:L34" si="8">M25-K25</f>
        <v>0</v>
      </c>
      <c r="M25" s="165"/>
    </row>
    <row r="26" spans="1:13" ht="15" customHeight="1" x14ac:dyDescent="0.2">
      <c r="A26" s="246" t="s">
        <v>291</v>
      </c>
      <c r="B26" s="247"/>
      <c r="C26" s="249">
        <f t="shared" si="5"/>
        <v>0</v>
      </c>
      <c r="D26" s="248"/>
      <c r="E26" s="250"/>
      <c r="F26" s="252">
        <f t="shared" si="6"/>
        <v>0</v>
      </c>
      <c r="G26" s="251"/>
      <c r="H26" s="253"/>
      <c r="I26" s="249">
        <f t="shared" si="7"/>
        <v>0</v>
      </c>
      <c r="J26" s="355"/>
      <c r="K26" s="254"/>
      <c r="L26" s="249">
        <f t="shared" si="8"/>
        <v>0</v>
      </c>
      <c r="M26" s="254"/>
    </row>
    <row r="27" spans="1:13" ht="15" customHeight="1" x14ac:dyDescent="0.2">
      <c r="A27" s="245" t="s">
        <v>292</v>
      </c>
      <c r="B27" s="212"/>
      <c r="C27" s="214">
        <f t="shared" si="5"/>
        <v>0</v>
      </c>
      <c r="D27" s="213"/>
      <c r="E27" s="215"/>
      <c r="F27" s="131">
        <f t="shared" si="6"/>
        <v>0</v>
      </c>
      <c r="G27" s="216"/>
      <c r="H27" s="217"/>
      <c r="I27" s="214">
        <f t="shared" si="7"/>
        <v>0</v>
      </c>
      <c r="J27" s="353"/>
      <c r="K27" s="165"/>
      <c r="L27" s="214">
        <f t="shared" si="8"/>
        <v>0</v>
      </c>
      <c r="M27" s="165"/>
    </row>
    <row r="28" spans="1:13" ht="15" customHeight="1" x14ac:dyDescent="0.2">
      <c r="A28" s="246" t="s">
        <v>295</v>
      </c>
      <c r="B28" s="247"/>
      <c r="C28" s="249">
        <f t="shared" si="5"/>
        <v>0</v>
      </c>
      <c r="D28" s="248"/>
      <c r="E28" s="250"/>
      <c r="F28" s="252">
        <f t="shared" si="6"/>
        <v>0</v>
      </c>
      <c r="G28" s="251"/>
      <c r="H28" s="253"/>
      <c r="I28" s="249">
        <f t="shared" si="7"/>
        <v>0</v>
      </c>
      <c r="J28" s="355"/>
      <c r="K28" s="254"/>
      <c r="L28" s="249">
        <f t="shared" si="8"/>
        <v>0</v>
      </c>
      <c r="M28" s="254"/>
    </row>
    <row r="29" spans="1:13" ht="15" customHeight="1" x14ac:dyDescent="0.2">
      <c r="A29" s="245" t="s">
        <v>296</v>
      </c>
      <c r="B29" s="212"/>
      <c r="C29" s="214">
        <f t="shared" si="5"/>
        <v>0</v>
      </c>
      <c r="D29" s="213"/>
      <c r="E29" s="215"/>
      <c r="F29" s="131">
        <f t="shared" si="6"/>
        <v>0</v>
      </c>
      <c r="G29" s="216"/>
      <c r="H29" s="217"/>
      <c r="I29" s="214">
        <f t="shared" si="7"/>
        <v>0</v>
      </c>
      <c r="J29" s="353"/>
      <c r="K29" s="165"/>
      <c r="L29" s="214">
        <f t="shared" si="8"/>
        <v>0</v>
      </c>
      <c r="M29" s="165"/>
    </row>
    <row r="30" spans="1:13" ht="15" customHeight="1" x14ac:dyDescent="0.2">
      <c r="A30" s="246" t="s">
        <v>290</v>
      </c>
      <c r="B30" s="247"/>
      <c r="C30" s="249">
        <f t="shared" si="5"/>
        <v>0</v>
      </c>
      <c r="D30" s="248"/>
      <c r="E30" s="250"/>
      <c r="F30" s="252">
        <f t="shared" si="6"/>
        <v>0</v>
      </c>
      <c r="G30" s="251"/>
      <c r="H30" s="253"/>
      <c r="I30" s="249">
        <f t="shared" si="7"/>
        <v>0</v>
      </c>
      <c r="J30" s="355"/>
      <c r="K30" s="254"/>
      <c r="L30" s="249">
        <f t="shared" si="8"/>
        <v>0</v>
      </c>
      <c r="M30" s="254"/>
    </row>
    <row r="31" spans="1:13" ht="15" customHeight="1" x14ac:dyDescent="0.2">
      <c r="A31" s="245" t="s">
        <v>297</v>
      </c>
      <c r="B31" s="212"/>
      <c r="C31" s="214">
        <f t="shared" si="5"/>
        <v>0</v>
      </c>
      <c r="D31" s="213"/>
      <c r="E31" s="215"/>
      <c r="F31" s="131">
        <f t="shared" si="6"/>
        <v>0</v>
      </c>
      <c r="G31" s="216"/>
      <c r="H31" s="217"/>
      <c r="I31" s="214">
        <f t="shared" si="7"/>
        <v>0</v>
      </c>
      <c r="J31" s="353"/>
      <c r="K31" s="165"/>
      <c r="L31" s="214">
        <f t="shared" si="8"/>
        <v>0</v>
      </c>
      <c r="M31" s="165"/>
    </row>
    <row r="32" spans="1:13" ht="15" customHeight="1" x14ac:dyDescent="0.2">
      <c r="A32" s="246" t="s">
        <v>179</v>
      </c>
      <c r="B32" s="247"/>
      <c r="C32" s="249">
        <f t="shared" si="5"/>
        <v>0</v>
      </c>
      <c r="D32" s="248"/>
      <c r="E32" s="250"/>
      <c r="F32" s="252">
        <f t="shared" si="6"/>
        <v>0</v>
      </c>
      <c r="G32" s="251"/>
      <c r="H32" s="253"/>
      <c r="I32" s="249">
        <f t="shared" si="7"/>
        <v>0</v>
      </c>
      <c r="J32" s="355"/>
      <c r="K32" s="254"/>
      <c r="L32" s="249">
        <f t="shared" si="8"/>
        <v>0</v>
      </c>
      <c r="M32" s="254"/>
    </row>
    <row r="33" spans="1:13" ht="15" customHeight="1" x14ac:dyDescent="0.2">
      <c r="A33" s="245" t="s">
        <v>294</v>
      </c>
      <c r="B33" s="212"/>
      <c r="C33" s="214">
        <f t="shared" si="5"/>
        <v>0</v>
      </c>
      <c r="D33" s="213"/>
      <c r="E33" s="215"/>
      <c r="F33" s="131">
        <f t="shared" si="6"/>
        <v>0</v>
      </c>
      <c r="G33" s="216"/>
      <c r="H33" s="217"/>
      <c r="I33" s="214">
        <f t="shared" si="7"/>
        <v>0</v>
      </c>
      <c r="J33" s="353"/>
      <c r="K33" s="165"/>
      <c r="L33" s="214">
        <f t="shared" si="8"/>
        <v>0</v>
      </c>
      <c r="M33" s="165"/>
    </row>
    <row r="34" spans="1:13" ht="15" customHeight="1" x14ac:dyDescent="0.2">
      <c r="A34" s="255" t="s">
        <v>293</v>
      </c>
      <c r="B34" s="256"/>
      <c r="C34" s="258">
        <f t="shared" si="5"/>
        <v>0</v>
      </c>
      <c r="D34" s="257"/>
      <c r="E34" s="259"/>
      <c r="F34" s="261">
        <f t="shared" si="6"/>
        <v>0</v>
      </c>
      <c r="G34" s="260"/>
      <c r="H34" s="262"/>
      <c r="I34" s="258">
        <f t="shared" si="7"/>
        <v>0</v>
      </c>
      <c r="J34" s="356"/>
      <c r="K34" s="263"/>
      <c r="L34" s="258">
        <f t="shared" si="8"/>
        <v>0</v>
      </c>
      <c r="M34" s="263"/>
    </row>
    <row r="35" spans="1:13" ht="15" customHeight="1" x14ac:dyDescent="0.2">
      <c r="A35" s="245"/>
      <c r="B35" s="213"/>
      <c r="C35" s="213"/>
      <c r="D35" s="214"/>
      <c r="E35" s="216"/>
      <c r="F35" s="131"/>
      <c r="G35" s="216"/>
      <c r="H35" s="217"/>
      <c r="I35" s="214"/>
      <c r="J35" s="353"/>
      <c r="K35" s="165"/>
      <c r="L35" s="214"/>
      <c r="M35" s="165"/>
    </row>
    <row r="36" spans="1:13" s="44" customFormat="1" ht="15" customHeight="1" x14ac:dyDescent="0.2">
      <c r="A36" s="264" t="s">
        <v>298</v>
      </c>
      <c r="B36" s="265">
        <f t="shared" ref="B36:M36" si="9">SUM(B25:B34)</f>
        <v>0</v>
      </c>
      <c r="C36" s="265">
        <f t="shared" si="9"/>
        <v>0</v>
      </c>
      <c r="D36" s="265">
        <f t="shared" si="9"/>
        <v>0</v>
      </c>
      <c r="E36" s="266">
        <f t="shared" si="9"/>
        <v>0</v>
      </c>
      <c r="F36" s="266">
        <f t="shared" si="9"/>
        <v>0</v>
      </c>
      <c r="G36" s="266">
        <f t="shared" si="9"/>
        <v>0</v>
      </c>
      <c r="H36" s="267">
        <f t="shared" si="9"/>
        <v>0</v>
      </c>
      <c r="I36" s="265">
        <f t="shared" si="9"/>
        <v>0</v>
      </c>
      <c r="J36" s="268">
        <f t="shared" si="9"/>
        <v>0</v>
      </c>
      <c r="K36" s="269">
        <f t="shared" si="9"/>
        <v>0</v>
      </c>
      <c r="L36" s="265">
        <f t="shared" si="9"/>
        <v>0</v>
      </c>
      <c r="M36" s="269">
        <f t="shared" si="9"/>
        <v>0</v>
      </c>
    </row>
    <row r="37" spans="1:13" ht="15" customHeight="1" x14ac:dyDescent="0.2">
      <c r="A37" s="270"/>
      <c r="B37" s="270"/>
      <c r="C37" s="270"/>
      <c r="D37" s="270"/>
      <c r="E37" s="270"/>
      <c r="F37" s="270"/>
      <c r="G37" s="270"/>
      <c r="H37" s="270"/>
      <c r="I37" s="270"/>
      <c r="J37" s="270"/>
      <c r="K37" s="270"/>
      <c r="L37" s="270"/>
      <c r="M37" s="270"/>
    </row>
  </sheetData>
  <sheetProtection sheet="1" objects="1" scenarios="1"/>
  <mergeCells count="13">
    <mergeCell ref="H4:M4"/>
    <mergeCell ref="K5:M5"/>
    <mergeCell ref="B4:G4"/>
    <mergeCell ref="B5:D5"/>
    <mergeCell ref="E5:G5"/>
    <mergeCell ref="H5:J5"/>
    <mergeCell ref="K22:M22"/>
    <mergeCell ref="H20:M20"/>
    <mergeCell ref="H21:M21"/>
    <mergeCell ref="B21:G21"/>
    <mergeCell ref="B22:D22"/>
    <mergeCell ref="E22:G22"/>
    <mergeCell ref="H22:J22"/>
  </mergeCells>
  <phoneticPr fontId="2" type="noConversion"/>
  <conditionalFormatting sqref="N22:XFD36 A5:XFD19">
    <cfRule type="expression" dxfId="1" priority="3" stopIfTrue="1">
      <formula>MOD(ROW(),2)=1</formula>
    </cfRule>
  </conditionalFormatting>
  <conditionalFormatting sqref="A22:M22">
    <cfRule type="expression" dxfId="0" priority="2" stopIfTrue="1">
      <formula>MOD(ROW(),2)=1</formula>
    </cfRule>
  </conditionalFormatting>
  <printOptions horizontalCentered="1"/>
  <pageMargins left="0.5" right="0.5" top="0.5" bottom="0.5" header="0.5" footer="0.5"/>
  <pageSetup scale="6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49"/>
  <sheetViews>
    <sheetView topLeftCell="A7" workbookViewId="0">
      <selection activeCell="C11" sqref="C11"/>
    </sheetView>
  </sheetViews>
  <sheetFormatPr baseColWidth="10" defaultColWidth="8.83203125" defaultRowHeight="15" x14ac:dyDescent="0.2"/>
  <cols>
    <col min="1" max="1" width="8.83203125" style="273" bestFit="1" customWidth="1"/>
    <col min="2" max="2" width="15.5" style="273" bestFit="1" customWidth="1"/>
    <col min="3" max="3" width="70.83203125" style="274" bestFit="1" customWidth="1"/>
    <col min="4" max="4" width="11.5" style="273" bestFit="1" customWidth="1"/>
    <col min="5" max="5" width="9.5" style="273" bestFit="1" customWidth="1"/>
    <col min="6" max="256" width="9.1640625" style="273"/>
    <col min="257" max="257" width="10" style="273" bestFit="1" customWidth="1"/>
    <col min="258" max="258" width="33.5" style="273" bestFit="1" customWidth="1"/>
    <col min="259" max="259" width="112.5" style="273" bestFit="1" customWidth="1"/>
    <col min="260" max="260" width="14.33203125" style="273" bestFit="1" customWidth="1"/>
    <col min="261" max="512" width="9.1640625" style="273"/>
    <col min="513" max="513" width="10" style="273" bestFit="1" customWidth="1"/>
    <col min="514" max="514" width="33.5" style="273" bestFit="1" customWidth="1"/>
    <col min="515" max="515" width="112.5" style="273" bestFit="1" customWidth="1"/>
    <col min="516" max="516" width="14.33203125" style="273" bestFit="1" customWidth="1"/>
    <col min="517" max="768" width="9.1640625" style="273"/>
    <col min="769" max="769" width="10" style="273" bestFit="1" customWidth="1"/>
    <col min="770" max="770" width="33.5" style="273" bestFit="1" customWidth="1"/>
    <col min="771" max="771" width="112.5" style="273" bestFit="1" customWidth="1"/>
    <col min="772" max="772" width="14.33203125" style="273" bestFit="1" customWidth="1"/>
    <col min="773" max="1024" width="9.1640625" style="273"/>
    <col min="1025" max="1025" width="10" style="273" bestFit="1" customWidth="1"/>
    <col min="1026" max="1026" width="33.5" style="273" bestFit="1" customWidth="1"/>
    <col min="1027" max="1027" width="112.5" style="273" bestFit="1" customWidth="1"/>
    <col min="1028" max="1028" width="14.33203125" style="273" bestFit="1" customWidth="1"/>
    <col min="1029" max="1280" width="9.1640625" style="273"/>
    <col min="1281" max="1281" width="10" style="273" bestFit="1" customWidth="1"/>
    <col min="1282" max="1282" width="33.5" style="273" bestFit="1" customWidth="1"/>
    <col min="1283" max="1283" width="112.5" style="273" bestFit="1" customWidth="1"/>
    <col min="1284" max="1284" width="14.33203125" style="273" bestFit="1" customWidth="1"/>
    <col min="1285" max="1536" width="9.1640625" style="273"/>
    <col min="1537" max="1537" width="10" style="273" bestFit="1" customWidth="1"/>
    <col min="1538" max="1538" width="33.5" style="273" bestFit="1" customWidth="1"/>
    <col min="1539" max="1539" width="112.5" style="273" bestFit="1" customWidth="1"/>
    <col min="1540" max="1540" width="14.33203125" style="273" bestFit="1" customWidth="1"/>
    <col min="1541" max="1792" width="9.1640625" style="273"/>
    <col min="1793" max="1793" width="10" style="273" bestFit="1" customWidth="1"/>
    <col min="1794" max="1794" width="33.5" style="273" bestFit="1" customWidth="1"/>
    <col min="1795" max="1795" width="112.5" style="273" bestFit="1" customWidth="1"/>
    <col min="1796" max="1796" width="14.33203125" style="273" bestFit="1" customWidth="1"/>
    <col min="1797" max="2048" width="9.1640625" style="273"/>
    <col min="2049" max="2049" width="10" style="273" bestFit="1" customWidth="1"/>
    <col min="2050" max="2050" width="33.5" style="273" bestFit="1" customWidth="1"/>
    <col min="2051" max="2051" width="112.5" style="273" bestFit="1" customWidth="1"/>
    <col min="2052" max="2052" width="14.33203125" style="273" bestFit="1" customWidth="1"/>
    <col min="2053" max="2304" width="9.1640625" style="273"/>
    <col min="2305" max="2305" width="10" style="273" bestFit="1" customWidth="1"/>
    <col min="2306" max="2306" width="33.5" style="273" bestFit="1" customWidth="1"/>
    <col min="2307" max="2307" width="112.5" style="273" bestFit="1" customWidth="1"/>
    <col min="2308" max="2308" width="14.33203125" style="273" bestFit="1" customWidth="1"/>
    <col min="2309" max="2560" width="9.1640625" style="273"/>
    <col min="2561" max="2561" width="10" style="273" bestFit="1" customWidth="1"/>
    <col min="2562" max="2562" width="33.5" style="273" bestFit="1" customWidth="1"/>
    <col min="2563" max="2563" width="112.5" style="273" bestFit="1" customWidth="1"/>
    <col min="2564" max="2564" width="14.33203125" style="273" bestFit="1" customWidth="1"/>
    <col min="2565" max="2816" width="9.1640625" style="273"/>
    <col min="2817" max="2817" width="10" style="273" bestFit="1" customWidth="1"/>
    <col min="2818" max="2818" width="33.5" style="273" bestFit="1" customWidth="1"/>
    <col min="2819" max="2819" width="112.5" style="273" bestFit="1" customWidth="1"/>
    <col min="2820" max="2820" width="14.33203125" style="273" bestFit="1" customWidth="1"/>
    <col min="2821" max="3072" width="9.1640625" style="273"/>
    <col min="3073" max="3073" width="10" style="273" bestFit="1" customWidth="1"/>
    <col min="3074" max="3074" width="33.5" style="273" bestFit="1" customWidth="1"/>
    <col min="3075" max="3075" width="112.5" style="273" bestFit="1" customWidth="1"/>
    <col min="3076" max="3076" width="14.33203125" style="273" bestFit="1" customWidth="1"/>
    <col min="3077" max="3328" width="9.1640625" style="273"/>
    <col min="3329" max="3329" width="10" style="273" bestFit="1" customWidth="1"/>
    <col min="3330" max="3330" width="33.5" style="273" bestFit="1" customWidth="1"/>
    <col min="3331" max="3331" width="112.5" style="273" bestFit="1" customWidth="1"/>
    <col min="3332" max="3332" width="14.33203125" style="273" bestFit="1" customWidth="1"/>
    <col min="3333" max="3584" width="9.1640625" style="273"/>
    <col min="3585" max="3585" width="10" style="273" bestFit="1" customWidth="1"/>
    <col min="3586" max="3586" width="33.5" style="273" bestFit="1" customWidth="1"/>
    <col min="3587" max="3587" width="112.5" style="273" bestFit="1" customWidth="1"/>
    <col min="3588" max="3588" width="14.33203125" style="273" bestFit="1" customWidth="1"/>
    <col min="3589" max="3840" width="9.1640625" style="273"/>
    <col min="3841" max="3841" width="10" style="273" bestFit="1" customWidth="1"/>
    <col min="3842" max="3842" width="33.5" style="273" bestFit="1" customWidth="1"/>
    <col min="3843" max="3843" width="112.5" style="273" bestFit="1" customWidth="1"/>
    <col min="3844" max="3844" width="14.33203125" style="273" bestFit="1" customWidth="1"/>
    <col min="3845" max="4096" width="9.1640625" style="273"/>
    <col min="4097" max="4097" width="10" style="273" bestFit="1" customWidth="1"/>
    <col min="4098" max="4098" width="33.5" style="273" bestFit="1" customWidth="1"/>
    <col min="4099" max="4099" width="112.5" style="273" bestFit="1" customWidth="1"/>
    <col min="4100" max="4100" width="14.33203125" style="273" bestFit="1" customWidth="1"/>
    <col min="4101" max="4352" width="9.1640625" style="273"/>
    <col min="4353" max="4353" width="10" style="273" bestFit="1" customWidth="1"/>
    <col min="4354" max="4354" width="33.5" style="273" bestFit="1" customWidth="1"/>
    <col min="4355" max="4355" width="112.5" style="273" bestFit="1" customWidth="1"/>
    <col min="4356" max="4356" width="14.33203125" style="273" bestFit="1" customWidth="1"/>
    <col min="4357" max="4608" width="9.1640625" style="273"/>
    <col min="4609" max="4609" width="10" style="273" bestFit="1" customWidth="1"/>
    <col min="4610" max="4610" width="33.5" style="273" bestFit="1" customWidth="1"/>
    <col min="4611" max="4611" width="112.5" style="273" bestFit="1" customWidth="1"/>
    <col min="4612" max="4612" width="14.33203125" style="273" bestFit="1" customWidth="1"/>
    <col min="4613" max="4864" width="9.1640625" style="273"/>
    <col min="4865" max="4865" width="10" style="273" bestFit="1" customWidth="1"/>
    <col min="4866" max="4866" width="33.5" style="273" bestFit="1" customWidth="1"/>
    <col min="4867" max="4867" width="112.5" style="273" bestFit="1" customWidth="1"/>
    <col min="4868" max="4868" width="14.33203125" style="273" bestFit="1" customWidth="1"/>
    <col min="4869" max="5120" width="9.1640625" style="273"/>
    <col min="5121" max="5121" width="10" style="273" bestFit="1" customWidth="1"/>
    <col min="5122" max="5122" width="33.5" style="273" bestFit="1" customWidth="1"/>
    <col min="5123" max="5123" width="112.5" style="273" bestFit="1" customWidth="1"/>
    <col min="5124" max="5124" width="14.33203125" style="273" bestFit="1" customWidth="1"/>
    <col min="5125" max="5376" width="9.1640625" style="273"/>
    <col min="5377" max="5377" width="10" style="273" bestFit="1" customWidth="1"/>
    <col min="5378" max="5378" width="33.5" style="273" bestFit="1" customWidth="1"/>
    <col min="5379" max="5379" width="112.5" style="273" bestFit="1" customWidth="1"/>
    <col min="5380" max="5380" width="14.33203125" style="273" bestFit="1" customWidth="1"/>
    <col min="5381" max="5632" width="9.1640625" style="273"/>
    <col min="5633" max="5633" width="10" style="273" bestFit="1" customWidth="1"/>
    <col min="5634" max="5634" width="33.5" style="273" bestFit="1" customWidth="1"/>
    <col min="5635" max="5635" width="112.5" style="273" bestFit="1" customWidth="1"/>
    <col min="5636" max="5636" width="14.33203125" style="273" bestFit="1" customWidth="1"/>
    <col min="5637" max="5888" width="9.1640625" style="273"/>
    <col min="5889" max="5889" width="10" style="273" bestFit="1" customWidth="1"/>
    <col min="5890" max="5890" width="33.5" style="273" bestFit="1" customWidth="1"/>
    <col min="5891" max="5891" width="112.5" style="273" bestFit="1" customWidth="1"/>
    <col min="5892" max="5892" width="14.33203125" style="273" bestFit="1" customWidth="1"/>
    <col min="5893" max="6144" width="9.1640625" style="273"/>
    <col min="6145" max="6145" width="10" style="273" bestFit="1" customWidth="1"/>
    <col min="6146" max="6146" width="33.5" style="273" bestFit="1" customWidth="1"/>
    <col min="6147" max="6147" width="112.5" style="273" bestFit="1" customWidth="1"/>
    <col min="6148" max="6148" width="14.33203125" style="273" bestFit="1" customWidth="1"/>
    <col min="6149" max="6400" width="9.1640625" style="273"/>
    <col min="6401" max="6401" width="10" style="273" bestFit="1" customWidth="1"/>
    <col min="6402" max="6402" width="33.5" style="273" bestFit="1" customWidth="1"/>
    <col min="6403" max="6403" width="112.5" style="273" bestFit="1" customWidth="1"/>
    <col min="6404" max="6404" width="14.33203125" style="273" bestFit="1" customWidth="1"/>
    <col min="6405" max="6656" width="9.1640625" style="273"/>
    <col min="6657" max="6657" width="10" style="273" bestFit="1" customWidth="1"/>
    <col min="6658" max="6658" width="33.5" style="273" bestFit="1" customWidth="1"/>
    <col min="6659" max="6659" width="112.5" style="273" bestFit="1" customWidth="1"/>
    <col min="6660" max="6660" width="14.33203125" style="273" bestFit="1" customWidth="1"/>
    <col min="6661" max="6912" width="9.1640625" style="273"/>
    <col min="6913" max="6913" width="10" style="273" bestFit="1" customWidth="1"/>
    <col min="6914" max="6914" width="33.5" style="273" bestFit="1" customWidth="1"/>
    <col min="6915" max="6915" width="112.5" style="273" bestFit="1" customWidth="1"/>
    <col min="6916" max="6916" width="14.33203125" style="273" bestFit="1" customWidth="1"/>
    <col min="6917" max="7168" width="9.1640625" style="273"/>
    <col min="7169" max="7169" width="10" style="273" bestFit="1" customWidth="1"/>
    <col min="7170" max="7170" width="33.5" style="273" bestFit="1" customWidth="1"/>
    <col min="7171" max="7171" width="112.5" style="273" bestFit="1" customWidth="1"/>
    <col min="7172" max="7172" width="14.33203125" style="273" bestFit="1" customWidth="1"/>
    <col min="7173" max="7424" width="9.1640625" style="273"/>
    <col min="7425" max="7425" width="10" style="273" bestFit="1" customWidth="1"/>
    <col min="7426" max="7426" width="33.5" style="273" bestFit="1" customWidth="1"/>
    <col min="7427" max="7427" width="112.5" style="273" bestFit="1" customWidth="1"/>
    <col min="7428" max="7428" width="14.33203125" style="273" bestFit="1" customWidth="1"/>
    <col min="7429" max="7680" width="9.1640625" style="273"/>
    <col min="7681" max="7681" width="10" style="273" bestFit="1" customWidth="1"/>
    <col min="7682" max="7682" width="33.5" style="273" bestFit="1" customWidth="1"/>
    <col min="7683" max="7683" width="112.5" style="273" bestFit="1" customWidth="1"/>
    <col min="7684" max="7684" width="14.33203125" style="273" bestFit="1" customWidth="1"/>
    <col min="7685" max="7936" width="9.1640625" style="273"/>
    <col min="7937" max="7937" width="10" style="273" bestFit="1" customWidth="1"/>
    <col min="7938" max="7938" width="33.5" style="273" bestFit="1" customWidth="1"/>
    <col min="7939" max="7939" width="112.5" style="273" bestFit="1" customWidth="1"/>
    <col min="7940" max="7940" width="14.33203125" style="273" bestFit="1" customWidth="1"/>
    <col min="7941" max="8192" width="9.1640625" style="273"/>
    <col min="8193" max="8193" width="10" style="273" bestFit="1" customWidth="1"/>
    <col min="8194" max="8194" width="33.5" style="273" bestFit="1" customWidth="1"/>
    <col min="8195" max="8195" width="112.5" style="273" bestFit="1" customWidth="1"/>
    <col min="8196" max="8196" width="14.33203125" style="273" bestFit="1" customWidth="1"/>
    <col min="8197" max="8448" width="9.1640625" style="273"/>
    <col min="8449" max="8449" width="10" style="273" bestFit="1" customWidth="1"/>
    <col min="8450" max="8450" width="33.5" style="273" bestFit="1" customWidth="1"/>
    <col min="8451" max="8451" width="112.5" style="273" bestFit="1" customWidth="1"/>
    <col min="8452" max="8452" width="14.33203125" style="273" bestFit="1" customWidth="1"/>
    <col min="8453" max="8704" width="9.1640625" style="273"/>
    <col min="8705" max="8705" width="10" style="273" bestFit="1" customWidth="1"/>
    <col min="8706" max="8706" width="33.5" style="273" bestFit="1" customWidth="1"/>
    <col min="8707" max="8707" width="112.5" style="273" bestFit="1" customWidth="1"/>
    <col min="8708" max="8708" width="14.33203125" style="273" bestFit="1" customWidth="1"/>
    <col min="8709" max="8960" width="9.1640625" style="273"/>
    <col min="8961" max="8961" width="10" style="273" bestFit="1" customWidth="1"/>
    <col min="8962" max="8962" width="33.5" style="273" bestFit="1" customWidth="1"/>
    <col min="8963" max="8963" width="112.5" style="273" bestFit="1" customWidth="1"/>
    <col min="8964" max="8964" width="14.33203125" style="273" bestFit="1" customWidth="1"/>
    <col min="8965" max="9216" width="9.1640625" style="273"/>
    <col min="9217" max="9217" width="10" style="273" bestFit="1" customWidth="1"/>
    <col min="9218" max="9218" width="33.5" style="273" bestFit="1" customWidth="1"/>
    <col min="9219" max="9219" width="112.5" style="273" bestFit="1" customWidth="1"/>
    <col min="9220" max="9220" width="14.33203125" style="273" bestFit="1" customWidth="1"/>
    <col min="9221" max="9472" width="9.1640625" style="273"/>
    <col min="9473" max="9473" width="10" style="273" bestFit="1" customWidth="1"/>
    <col min="9474" max="9474" width="33.5" style="273" bestFit="1" customWidth="1"/>
    <col min="9475" max="9475" width="112.5" style="273" bestFit="1" customWidth="1"/>
    <col min="9476" max="9476" width="14.33203125" style="273" bestFit="1" customWidth="1"/>
    <col min="9477" max="9728" width="9.1640625" style="273"/>
    <col min="9729" max="9729" width="10" style="273" bestFit="1" customWidth="1"/>
    <col min="9730" max="9730" width="33.5" style="273" bestFit="1" customWidth="1"/>
    <col min="9731" max="9731" width="112.5" style="273" bestFit="1" customWidth="1"/>
    <col min="9732" max="9732" width="14.33203125" style="273" bestFit="1" customWidth="1"/>
    <col min="9733" max="9984" width="9.1640625" style="273"/>
    <col min="9985" max="9985" width="10" style="273" bestFit="1" customWidth="1"/>
    <col min="9986" max="9986" width="33.5" style="273" bestFit="1" customWidth="1"/>
    <col min="9987" max="9987" width="112.5" style="273" bestFit="1" customWidth="1"/>
    <col min="9988" max="9988" width="14.33203125" style="273" bestFit="1" customWidth="1"/>
    <col min="9989" max="10240" width="9.1640625" style="273"/>
    <col min="10241" max="10241" width="10" style="273" bestFit="1" customWidth="1"/>
    <col min="10242" max="10242" width="33.5" style="273" bestFit="1" customWidth="1"/>
    <col min="10243" max="10243" width="112.5" style="273" bestFit="1" customWidth="1"/>
    <col min="10244" max="10244" width="14.33203125" style="273" bestFit="1" customWidth="1"/>
    <col min="10245" max="10496" width="9.1640625" style="273"/>
    <col min="10497" max="10497" width="10" style="273" bestFit="1" customWidth="1"/>
    <col min="10498" max="10498" width="33.5" style="273" bestFit="1" customWidth="1"/>
    <col min="10499" max="10499" width="112.5" style="273" bestFit="1" customWidth="1"/>
    <col min="10500" max="10500" width="14.33203125" style="273" bestFit="1" customWidth="1"/>
    <col min="10501" max="10752" width="9.1640625" style="273"/>
    <col min="10753" max="10753" width="10" style="273" bestFit="1" customWidth="1"/>
    <col min="10754" max="10754" width="33.5" style="273" bestFit="1" customWidth="1"/>
    <col min="10755" max="10755" width="112.5" style="273" bestFit="1" customWidth="1"/>
    <col min="10756" max="10756" width="14.33203125" style="273" bestFit="1" customWidth="1"/>
    <col min="10757" max="11008" width="9.1640625" style="273"/>
    <col min="11009" max="11009" width="10" style="273" bestFit="1" customWidth="1"/>
    <col min="11010" max="11010" width="33.5" style="273" bestFit="1" customWidth="1"/>
    <col min="11011" max="11011" width="112.5" style="273" bestFit="1" customWidth="1"/>
    <col min="11012" max="11012" width="14.33203125" style="273" bestFit="1" customWidth="1"/>
    <col min="11013" max="11264" width="9.1640625" style="273"/>
    <col min="11265" max="11265" width="10" style="273" bestFit="1" customWidth="1"/>
    <col min="11266" max="11266" width="33.5" style="273" bestFit="1" customWidth="1"/>
    <col min="11267" max="11267" width="112.5" style="273" bestFit="1" customWidth="1"/>
    <col min="11268" max="11268" width="14.33203125" style="273" bestFit="1" customWidth="1"/>
    <col min="11269" max="11520" width="9.1640625" style="273"/>
    <col min="11521" max="11521" width="10" style="273" bestFit="1" customWidth="1"/>
    <col min="11522" max="11522" width="33.5" style="273" bestFit="1" customWidth="1"/>
    <col min="11523" max="11523" width="112.5" style="273" bestFit="1" customWidth="1"/>
    <col min="11524" max="11524" width="14.33203125" style="273" bestFit="1" customWidth="1"/>
    <col min="11525" max="11776" width="9.1640625" style="273"/>
    <col min="11777" max="11777" width="10" style="273" bestFit="1" customWidth="1"/>
    <col min="11778" max="11778" width="33.5" style="273" bestFit="1" customWidth="1"/>
    <col min="11779" max="11779" width="112.5" style="273" bestFit="1" customWidth="1"/>
    <col min="11780" max="11780" width="14.33203125" style="273" bestFit="1" customWidth="1"/>
    <col min="11781" max="12032" width="9.1640625" style="273"/>
    <col min="12033" max="12033" width="10" style="273" bestFit="1" customWidth="1"/>
    <col min="12034" max="12034" width="33.5" style="273" bestFit="1" customWidth="1"/>
    <col min="12035" max="12035" width="112.5" style="273" bestFit="1" customWidth="1"/>
    <col min="12036" max="12036" width="14.33203125" style="273" bestFit="1" customWidth="1"/>
    <col min="12037" max="12288" width="9.1640625" style="273"/>
    <col min="12289" max="12289" width="10" style="273" bestFit="1" customWidth="1"/>
    <col min="12290" max="12290" width="33.5" style="273" bestFit="1" customWidth="1"/>
    <col min="12291" max="12291" width="112.5" style="273" bestFit="1" customWidth="1"/>
    <col min="12292" max="12292" width="14.33203125" style="273" bestFit="1" customWidth="1"/>
    <col min="12293" max="12544" width="9.1640625" style="273"/>
    <col min="12545" max="12545" width="10" style="273" bestFit="1" customWidth="1"/>
    <col min="12546" max="12546" width="33.5" style="273" bestFit="1" customWidth="1"/>
    <col min="12547" max="12547" width="112.5" style="273" bestFit="1" customWidth="1"/>
    <col min="12548" max="12548" width="14.33203125" style="273" bestFit="1" customWidth="1"/>
    <col min="12549" max="12800" width="9.1640625" style="273"/>
    <col min="12801" max="12801" width="10" style="273" bestFit="1" customWidth="1"/>
    <col min="12802" max="12802" width="33.5" style="273" bestFit="1" customWidth="1"/>
    <col min="12803" max="12803" width="112.5" style="273" bestFit="1" customWidth="1"/>
    <col min="12804" max="12804" width="14.33203125" style="273" bestFit="1" customWidth="1"/>
    <col min="12805" max="13056" width="9.1640625" style="273"/>
    <col min="13057" max="13057" width="10" style="273" bestFit="1" customWidth="1"/>
    <col min="13058" max="13058" width="33.5" style="273" bestFit="1" customWidth="1"/>
    <col min="13059" max="13059" width="112.5" style="273" bestFit="1" customWidth="1"/>
    <col min="13060" max="13060" width="14.33203125" style="273" bestFit="1" customWidth="1"/>
    <col min="13061" max="13312" width="9.1640625" style="273"/>
    <col min="13313" max="13313" width="10" style="273" bestFit="1" customWidth="1"/>
    <col min="13314" max="13314" width="33.5" style="273" bestFit="1" customWidth="1"/>
    <col min="13315" max="13315" width="112.5" style="273" bestFit="1" customWidth="1"/>
    <col min="13316" max="13316" width="14.33203125" style="273" bestFit="1" customWidth="1"/>
    <col min="13317" max="13568" width="9.1640625" style="273"/>
    <col min="13569" max="13569" width="10" style="273" bestFit="1" customWidth="1"/>
    <col min="13570" max="13570" width="33.5" style="273" bestFit="1" customWidth="1"/>
    <col min="13571" max="13571" width="112.5" style="273" bestFit="1" customWidth="1"/>
    <col min="13572" max="13572" width="14.33203125" style="273" bestFit="1" customWidth="1"/>
    <col min="13573" max="13824" width="9.1640625" style="273"/>
    <col min="13825" max="13825" width="10" style="273" bestFit="1" customWidth="1"/>
    <col min="13826" max="13826" width="33.5" style="273" bestFit="1" customWidth="1"/>
    <col min="13827" max="13827" width="112.5" style="273" bestFit="1" customWidth="1"/>
    <col min="13828" max="13828" width="14.33203125" style="273" bestFit="1" customWidth="1"/>
    <col min="13829" max="14080" width="9.1640625" style="273"/>
    <col min="14081" max="14081" width="10" style="273" bestFit="1" customWidth="1"/>
    <col min="14082" max="14082" width="33.5" style="273" bestFit="1" customWidth="1"/>
    <col min="14083" max="14083" width="112.5" style="273" bestFit="1" customWidth="1"/>
    <col min="14084" max="14084" width="14.33203125" style="273" bestFit="1" customWidth="1"/>
    <col min="14085" max="14336" width="9.1640625" style="273"/>
    <col min="14337" max="14337" width="10" style="273" bestFit="1" customWidth="1"/>
    <col min="14338" max="14338" width="33.5" style="273" bestFit="1" customWidth="1"/>
    <col min="14339" max="14339" width="112.5" style="273" bestFit="1" customWidth="1"/>
    <col min="14340" max="14340" width="14.33203125" style="273" bestFit="1" customWidth="1"/>
    <col min="14341" max="14592" width="9.1640625" style="273"/>
    <col min="14593" max="14593" width="10" style="273" bestFit="1" customWidth="1"/>
    <col min="14594" max="14594" width="33.5" style="273" bestFit="1" customWidth="1"/>
    <col min="14595" max="14595" width="112.5" style="273" bestFit="1" customWidth="1"/>
    <col min="14596" max="14596" width="14.33203125" style="273" bestFit="1" customWidth="1"/>
    <col min="14597" max="14848" width="9.1640625" style="273"/>
    <col min="14849" max="14849" width="10" style="273" bestFit="1" customWidth="1"/>
    <col min="14850" max="14850" width="33.5" style="273" bestFit="1" customWidth="1"/>
    <col min="14851" max="14851" width="112.5" style="273" bestFit="1" customWidth="1"/>
    <col min="14852" max="14852" width="14.33203125" style="273" bestFit="1" customWidth="1"/>
    <col min="14853" max="15104" width="9.1640625" style="273"/>
    <col min="15105" max="15105" width="10" style="273" bestFit="1" customWidth="1"/>
    <col min="15106" max="15106" width="33.5" style="273" bestFit="1" customWidth="1"/>
    <col min="15107" max="15107" width="112.5" style="273" bestFit="1" customWidth="1"/>
    <col min="15108" max="15108" width="14.33203125" style="273" bestFit="1" customWidth="1"/>
    <col min="15109" max="15360" width="9.1640625" style="273"/>
    <col min="15361" max="15361" width="10" style="273" bestFit="1" customWidth="1"/>
    <col min="15362" max="15362" width="33.5" style="273" bestFit="1" customWidth="1"/>
    <col min="15363" max="15363" width="112.5" style="273" bestFit="1" customWidth="1"/>
    <col min="15364" max="15364" width="14.33203125" style="273" bestFit="1" customWidth="1"/>
    <col min="15365" max="15616" width="9.1640625" style="273"/>
    <col min="15617" max="15617" width="10" style="273" bestFit="1" customWidth="1"/>
    <col min="15618" max="15618" width="33.5" style="273" bestFit="1" customWidth="1"/>
    <col min="15619" max="15619" width="112.5" style="273" bestFit="1" customWidth="1"/>
    <col min="15620" max="15620" width="14.33203125" style="273" bestFit="1" customWidth="1"/>
    <col min="15621" max="15872" width="9.1640625" style="273"/>
    <col min="15873" max="15873" width="10" style="273" bestFit="1" customWidth="1"/>
    <col min="15874" max="15874" width="33.5" style="273" bestFit="1" customWidth="1"/>
    <col min="15875" max="15875" width="112.5" style="273" bestFit="1" customWidth="1"/>
    <col min="15876" max="15876" width="14.33203125" style="273" bestFit="1" customWidth="1"/>
    <col min="15877" max="16128" width="9.1640625" style="273"/>
    <col min="16129" max="16129" width="10" style="273" bestFit="1" customWidth="1"/>
    <col min="16130" max="16130" width="33.5" style="273" bestFit="1" customWidth="1"/>
    <col min="16131" max="16131" width="112.5" style="273" bestFit="1" customWidth="1"/>
    <col min="16132" max="16132" width="14.33203125" style="273" bestFit="1" customWidth="1"/>
    <col min="16133" max="16384" width="9.1640625" style="273"/>
  </cols>
  <sheetData>
    <row r="1" spans="1:5" ht="16" x14ac:dyDescent="0.2">
      <c r="A1" s="271" t="s">
        <v>376</v>
      </c>
      <c r="B1" s="271" t="s">
        <v>377</v>
      </c>
      <c r="C1" s="272" t="s">
        <v>378</v>
      </c>
      <c r="D1" s="271" t="s">
        <v>379</v>
      </c>
      <c r="E1" s="271" t="s">
        <v>391</v>
      </c>
    </row>
    <row r="2" spans="1:5" ht="16" x14ac:dyDescent="0.2">
      <c r="A2" s="273" t="s">
        <v>380</v>
      </c>
      <c r="B2" s="273" t="s">
        <v>405</v>
      </c>
      <c r="C2" s="274" t="str">
        <f>IF('Exhibit A'!D46='Exhibit C'!D163,"","Unrestricted Ending Fund Balance Exhibit A and Exhibit C are not equal")</f>
        <v/>
      </c>
      <c r="D2" s="275"/>
      <c r="E2" s="275"/>
    </row>
    <row r="3" spans="1:5" ht="16" x14ac:dyDescent="0.2">
      <c r="B3" s="273" t="s">
        <v>406</v>
      </c>
      <c r="C3" s="274" t="str">
        <f>IF('Exhibit A'!F46='Exhibit C'!G163,"","Unrestricted Aux Ending Fund Balance Exhibit A and Exhibit C are not equal")</f>
        <v/>
      </c>
      <c r="D3" s="275"/>
      <c r="E3" s="275"/>
    </row>
    <row r="4" spans="1:5" ht="16" x14ac:dyDescent="0.2">
      <c r="B4" s="273" t="s">
        <v>407</v>
      </c>
      <c r="C4" s="274" t="str">
        <f>IF('Exhibit A'!H46='Exhibit C'!J163,"","Restricted Ending Fund Balance Exhibit A and Exhibit C are not equal")</f>
        <v/>
      </c>
      <c r="D4" s="275"/>
      <c r="E4" s="275"/>
    </row>
    <row r="5" spans="1:5" ht="16" x14ac:dyDescent="0.2">
      <c r="B5" s="273" t="s">
        <v>408</v>
      </c>
      <c r="C5" s="274" t="str">
        <f>IF('Exhibit A'!J46='Exhibit D'!D115,"","Unexpended Plant Ending Fund Balance Exhibit A and Exhibit D are not equal")</f>
        <v/>
      </c>
      <c r="D5" s="275"/>
      <c r="E5" s="275"/>
    </row>
    <row r="6" spans="1:5" ht="16" x14ac:dyDescent="0.2">
      <c r="B6" s="273" t="s">
        <v>409</v>
      </c>
      <c r="C6" s="274" t="str">
        <f>IF('Exhibit A'!L46='Exhibit D'!G115,"","Renewal/Replacement Ending Fund Balance Exhibit A and Exhibit D are not equal")</f>
        <v/>
      </c>
      <c r="D6" s="275"/>
      <c r="E6" s="275"/>
    </row>
    <row r="7" spans="1:5" ht="16" x14ac:dyDescent="0.2">
      <c r="B7" s="273" t="s">
        <v>410</v>
      </c>
      <c r="C7" s="274" t="str">
        <f>IF('Exhibit A'!N46='Exhibit D'!J115,"","Retirement of Debt Ending Fund Balance Exhibit A and Exhibit D are not equal")</f>
        <v/>
      </c>
      <c r="D7" s="275"/>
      <c r="E7" s="275"/>
    </row>
    <row r="8" spans="1:5" x14ac:dyDescent="0.2">
      <c r="A8" s="276"/>
      <c r="B8" s="276"/>
      <c r="C8" s="277"/>
      <c r="D8" s="278"/>
      <c r="E8" s="278"/>
    </row>
    <row r="9" spans="1:5" ht="16" x14ac:dyDescent="0.2">
      <c r="A9" s="273" t="s">
        <v>381</v>
      </c>
      <c r="B9" s="273" t="s">
        <v>411</v>
      </c>
      <c r="C9" s="274" t="str">
        <f>IF('Exhibit B'!B33&gt;=2, "", "The President must submit a Plan of Action to the Chancellor detailing the strategies proposed to increase the contingency to the mandatory 2 month minimum.")</f>
        <v/>
      </c>
      <c r="D9" s="275"/>
      <c r="E9" s="275"/>
    </row>
    <row r="10" spans="1:5" ht="16" x14ac:dyDescent="0.2">
      <c r="B10" s="273" t="s">
        <v>432</v>
      </c>
      <c r="C10" s="274" t="str">
        <f>IF('Exhibit B'!B35&gt;=200%,"","Does not meet 200% pledged revenue to debt service coverage - System Office will review further.")</f>
        <v/>
      </c>
      <c r="D10" s="275"/>
      <c r="E10" s="275"/>
    </row>
    <row r="11" spans="1:5" ht="16" x14ac:dyDescent="0.2">
      <c r="B11" s="273" t="s">
        <v>395</v>
      </c>
      <c r="C11" s="274" t="str">
        <f>IF('Exhibit B'!H20='Exhibit C'!C15,"","Original Tuition Fees for Exhibit B and Exibit C are not equal")</f>
        <v/>
      </c>
      <c r="D11" s="275"/>
      <c r="E11" s="275"/>
    </row>
    <row r="12" spans="1:5" ht="16" x14ac:dyDescent="0.2">
      <c r="B12" s="273" t="s">
        <v>396</v>
      </c>
      <c r="C12" s="274" t="str">
        <f>IF('Exhibit B'!I20='Exhibit C'!E15,"","Amended Tuition Fees for Exhibit B and Exibit C are not equal")</f>
        <v/>
      </c>
      <c r="D12" s="275"/>
      <c r="E12" s="275"/>
    </row>
    <row r="13" spans="1:5" ht="16" x14ac:dyDescent="0.2">
      <c r="B13" s="273" t="s">
        <v>437</v>
      </c>
      <c r="C13" s="274" t="str">
        <f>IF('Exhibit B'!H21='Exhibit C'!C16,"","Original Tuition - Sys Init W/H for Exhibit B and Exibit C are not equal")</f>
        <v/>
      </c>
      <c r="D13" s="275"/>
      <c r="E13" s="275"/>
    </row>
    <row r="14" spans="1:5" ht="16" x14ac:dyDescent="0.2">
      <c r="B14" s="273" t="s">
        <v>438</v>
      </c>
      <c r="C14" s="274" t="str">
        <f>IF('Exhibit B'!I21='Exhibit C'!E16,"","Amended Tuition - Sys Init W/H for Exhibit B and Exibit C are not equal")</f>
        <v/>
      </c>
      <c r="D14" s="275"/>
      <c r="E14" s="275"/>
    </row>
    <row r="15" spans="1:5" ht="16" x14ac:dyDescent="0.2">
      <c r="B15" s="273" t="s">
        <v>397</v>
      </c>
      <c r="C15" s="274" t="str">
        <f>IF('Exhibit B'!H22='Exhibit C'!C17,"","Original Special Fees for Exhibit B and Exibit C are not equal")</f>
        <v/>
      </c>
      <c r="D15" s="275"/>
      <c r="E15" s="275"/>
    </row>
    <row r="16" spans="1:5" ht="16" x14ac:dyDescent="0.2">
      <c r="B16" s="273" t="s">
        <v>398</v>
      </c>
      <c r="C16" s="274" t="str">
        <f>IF('Exhibit B'!I22='Exhibit C'!E17,"","Amended Special Fees for Exhibit B and Exibit C are not equal")</f>
        <v/>
      </c>
      <c r="D16" s="275"/>
      <c r="E16" s="275"/>
    </row>
    <row r="17" spans="1:5" ht="16" x14ac:dyDescent="0.2">
      <c r="B17" s="273" t="s">
        <v>399</v>
      </c>
      <c r="C17" s="274" t="str">
        <f>IF('Exhibit B'!H23='Exhibit C'!C18+'Exhibit C'!C19,"","Original Facility Renewal Fees for Exhibit B and Exibit C are not equal")</f>
        <v/>
      </c>
      <c r="D17" s="275"/>
      <c r="E17" s="275"/>
    </row>
    <row r="18" spans="1:5" ht="16" x14ac:dyDescent="0.2">
      <c r="B18" s="273" t="s">
        <v>400</v>
      </c>
      <c r="C18" s="274" t="str">
        <f>IF('Exhibit B'!I23='Exhibit C'!E18+'Exhibit C'!E19,"","Amended Facility Renewal Fees for Exhibit B and Exibit C are not equal")</f>
        <v/>
      </c>
      <c r="D18" s="275"/>
      <c r="E18" s="275"/>
    </row>
    <row r="19" spans="1:5" ht="16" x14ac:dyDescent="0.2">
      <c r="B19" s="273" t="s">
        <v>401</v>
      </c>
      <c r="C19" s="274" t="str">
        <f>IF('Exhibit B'!H24='Exhibit C'!C21+'Exhibit C'!C28,"","Original 'Other' Fees for Exhibit B and Exibit C are not equal")</f>
        <v/>
      </c>
      <c r="D19" s="275"/>
      <c r="E19" s="275"/>
    </row>
    <row r="20" spans="1:5" ht="16" x14ac:dyDescent="0.2">
      <c r="B20" s="273" t="s">
        <v>402</v>
      </c>
      <c r="C20" s="274" t="str">
        <f>IF('Exhibit B'!I24='Exhibit C'!E21+'Exhibit C'!E28,"","Amended 'Other' Fees for Exhibit B and Exibit C are not equal")</f>
        <v/>
      </c>
      <c r="D20" s="275"/>
      <c r="E20" s="275"/>
    </row>
    <row r="21" spans="1:5" ht="16" x14ac:dyDescent="0.2">
      <c r="B21" s="273" t="s">
        <v>403</v>
      </c>
      <c r="C21" s="274" t="str">
        <f>IF('Exhibit B'!H25='Exhibit C'!C22+'Exhibit C'!C23,"","Original Technology Fees for Exhibit B and Exibit C are not equal")</f>
        <v/>
      </c>
      <c r="D21" s="275"/>
      <c r="E21" s="275"/>
    </row>
    <row r="22" spans="1:5" ht="16" x14ac:dyDescent="0.2">
      <c r="B22" s="273" t="s">
        <v>404</v>
      </c>
      <c r="C22" s="274" t="str">
        <f>IF('Exhibit B'!I25='Exhibit C'!E22+'Exhibit C'!E23,"","Amended Technology Fees for Exhibit B and Exibit C are not equal")</f>
        <v/>
      </c>
      <c r="D22" s="275"/>
      <c r="E22" s="275"/>
    </row>
    <row r="23" spans="1:5" ht="16" x14ac:dyDescent="0.2">
      <c r="B23" s="273" t="s">
        <v>433</v>
      </c>
      <c r="C23" s="274" t="str">
        <f>IF('Exhibit B'!H26='Exhibit C'!C24+'Exhibit C'!C25,"","Original Bond Reserve Fees for Exhibit B and Exibit C are not equal")</f>
        <v/>
      </c>
      <c r="D23" s="275"/>
      <c r="E23" s="275"/>
    </row>
    <row r="24" spans="1:5" ht="16" x14ac:dyDescent="0.2">
      <c r="B24" s="273" t="s">
        <v>414</v>
      </c>
      <c r="C24" s="274" t="str">
        <f>IF('Exhibit B'!I26='Exhibit C'!E24+'Exhibit C'!E25,"","Amended Bond Reserve Fees for Exhibit B and Exibit C are not equal")</f>
        <v/>
      </c>
      <c r="D24" s="275"/>
      <c r="E24" s="275"/>
    </row>
    <row r="25" spans="1:5" ht="16" x14ac:dyDescent="0.2">
      <c r="B25" s="273" t="s">
        <v>434</v>
      </c>
      <c r="C25" s="274" t="str">
        <f>IF('Exhibit B'!H27='Exhibit C'!C26+'Exhibit C'!C27,"","Original Special Building Fees for Exhibit B and Exibit C are not equal")</f>
        <v/>
      </c>
      <c r="D25" s="275"/>
      <c r="E25" s="275"/>
    </row>
    <row r="26" spans="1:5" ht="16" x14ac:dyDescent="0.2">
      <c r="B26" s="273" t="s">
        <v>435</v>
      </c>
      <c r="C26" s="274" t="str">
        <f>IF('Exhibit B'!I27='Exhibit C'!E26+'Exhibit C'!E27,"","Amended Special Building Fees for Exhibit B and Exibit C are not equal")</f>
        <v/>
      </c>
      <c r="D26" s="275"/>
      <c r="E26" s="275"/>
    </row>
    <row r="27" spans="1:5" ht="16" x14ac:dyDescent="0.2">
      <c r="B27" s="310" t="s">
        <v>436</v>
      </c>
      <c r="C27" s="274" t="str">
        <f>IF('Exhibit B'!I28+'Exhibit C'!E20='Exhibit C'!E29,"","TBI fees should not be included")</f>
        <v/>
      </c>
      <c r="D27" s="275"/>
      <c r="E27" s="275"/>
    </row>
    <row r="28" spans="1:5" x14ac:dyDescent="0.2">
      <c r="A28" s="276"/>
      <c r="B28" s="276"/>
      <c r="C28" s="277"/>
      <c r="D28" s="278"/>
      <c r="E28" s="278"/>
    </row>
    <row r="29" spans="1:5" ht="16" x14ac:dyDescent="0.2">
      <c r="A29" s="273" t="s">
        <v>382</v>
      </c>
      <c r="B29" s="273" t="s">
        <v>424</v>
      </c>
      <c r="C29" s="274" t="str">
        <f>IF('Exhibit C'!E163&gt;=0,"","E162 must be positive")</f>
        <v/>
      </c>
      <c r="D29" s="275"/>
      <c r="E29" s="275"/>
    </row>
    <row r="30" spans="1:5" ht="16" x14ac:dyDescent="0.2">
      <c r="B30" s="273" t="s">
        <v>425</v>
      </c>
      <c r="C30" s="274" t="str">
        <f>IF('Exhibit C'!H163&gt;=0,"","H162 must be positive")</f>
        <v/>
      </c>
      <c r="D30" s="275"/>
      <c r="E30" s="275"/>
    </row>
    <row r="31" spans="1:5" ht="16" x14ac:dyDescent="0.2">
      <c r="B31" s="273" t="s">
        <v>426</v>
      </c>
      <c r="C31" s="274" t="str">
        <f>IF('Exhibit C'!K163&gt;=0,"","K162 must be positive")</f>
        <v/>
      </c>
      <c r="D31" s="275"/>
      <c r="E31" s="275"/>
    </row>
    <row r="32" spans="1:5" ht="16" x14ac:dyDescent="0.2">
      <c r="B32" s="273" t="s">
        <v>427</v>
      </c>
      <c r="C32" s="274" t="str">
        <f>IF('Exhibit C'!E26+'Exhibit C'!E27='Exhibit B'!I27,"","Exhibit C and Exhibit B Spec. Bldg. Fees are not equal")</f>
        <v/>
      </c>
      <c r="D32" s="275"/>
      <c r="E32" s="275"/>
    </row>
    <row r="33" spans="1:5" ht="16" x14ac:dyDescent="0.2">
      <c r="B33" s="273" t="s">
        <v>428</v>
      </c>
      <c r="C33" s="274" t="str">
        <f>IF('Exhibit C'!E26&gt;'Exhibit D'!K42,"Exhibit C Spec. Bldg. Fee is greater than Exhibit D Mandatory Transfer-In 801 Retirement of Debt.","")</f>
        <v/>
      </c>
      <c r="D33" s="275"/>
      <c r="E33" s="275"/>
    </row>
    <row r="34" spans="1:5" ht="16" x14ac:dyDescent="0.2">
      <c r="B34" s="273" t="s">
        <v>429</v>
      </c>
      <c r="C34" s="274" t="str">
        <f>IF(('Exhibit C'!E161+'Exhibit C'!H161+'Exhibit C'!K161+'Exhibit D'!E113+'Exhibit D'!H113+'Exhibit D'!K113)=('Exhibit D'!E55+'Exhibit D'!H55+'Exhibit D'!K55+'Exhibit C'!E104+'Exhibit C'!H104+'Exhibit C'!K104), "", "Exhibit C Total Transfers-Out is not equal to Exhibit D Total Transfers-In.")</f>
        <v/>
      </c>
      <c r="D34" s="275"/>
      <c r="E34" s="275"/>
    </row>
    <row r="35" spans="1:5" ht="16" x14ac:dyDescent="0.2">
      <c r="B35" s="273" t="s">
        <v>430</v>
      </c>
      <c r="C35" s="274" t="str">
        <f>IF('Exhibit C'!E143&gt;'Exhibit D'!H44,"Exhibit C 860 Renew and Replace-Fac Ren Fee is greater than Exhibit D Renewal/Replacement 810 Renew and Replacement - Facility Renewal","")</f>
        <v/>
      </c>
      <c r="D35" s="275"/>
      <c r="E35" s="275"/>
    </row>
    <row r="36" spans="1:5" ht="16" x14ac:dyDescent="0.2">
      <c r="B36" s="273" t="s">
        <v>431</v>
      </c>
      <c r="C36" s="274" t="str">
        <f>IF('Exhibit C'!E141+'Exhibit C'!K141&lt;='Exhibit D'!K42,"","Exhibit C 851 Principal and Interest must be at least equal to Exhibit D Retirement of Debt 801 Principal and Interest")</f>
        <v/>
      </c>
      <c r="D36" s="275"/>
      <c r="E36" s="275"/>
    </row>
    <row r="37" spans="1:5" x14ac:dyDescent="0.2">
      <c r="A37" s="276"/>
      <c r="B37" s="276"/>
      <c r="C37" s="277"/>
      <c r="D37" s="278"/>
      <c r="E37" s="278"/>
    </row>
    <row r="38" spans="1:5" ht="16" x14ac:dyDescent="0.2">
      <c r="A38" s="273" t="s">
        <v>383</v>
      </c>
      <c r="B38" s="273" t="s">
        <v>385</v>
      </c>
      <c r="C38" s="274" t="str">
        <f>IF('Exhibit D'!E115&gt;=0,"","E115 must be positive")</f>
        <v/>
      </c>
      <c r="D38" s="275"/>
      <c r="E38" s="275"/>
    </row>
    <row r="39" spans="1:5" ht="16" x14ac:dyDescent="0.2">
      <c r="B39" s="273" t="s">
        <v>386</v>
      </c>
      <c r="C39" s="274" t="str">
        <f>IF('Exhibit D'!H115&gt;=0,"","H115 must be positive")</f>
        <v/>
      </c>
      <c r="D39" s="275"/>
      <c r="E39" s="275"/>
    </row>
    <row r="40" spans="1:5" ht="16" x14ac:dyDescent="0.2">
      <c r="B40" s="273" t="s">
        <v>387</v>
      </c>
      <c r="C40" s="274" t="str">
        <f>IF('Exhibit D'!K115&gt;=0,"","K115must be positive")</f>
        <v/>
      </c>
      <c r="D40" s="275"/>
      <c r="E40" s="275"/>
    </row>
    <row r="41" spans="1:5" x14ac:dyDescent="0.2">
      <c r="A41" s="276"/>
      <c r="B41" s="276"/>
      <c r="C41" s="277"/>
      <c r="D41" s="278"/>
      <c r="E41" s="278"/>
    </row>
    <row r="42" spans="1:5" ht="16" x14ac:dyDescent="0.2">
      <c r="A42" s="273" t="s">
        <v>384</v>
      </c>
      <c r="B42" s="273" t="s">
        <v>388</v>
      </c>
      <c r="C42" s="274" t="str">
        <f>IF('Exhibit E'!S24=2400,"","President's Expense Allowance must be recorded under Institutional Support")</f>
        <v>President's Expense Allowance must be recorded under Institutional Support</v>
      </c>
      <c r="D42" s="275"/>
      <c r="E42" s="275"/>
    </row>
    <row r="43" spans="1:5" ht="16" x14ac:dyDescent="0.2">
      <c r="B43" s="273" t="s">
        <v>389</v>
      </c>
      <c r="C43" s="274" t="str">
        <f>IF('Exhibit E'!S25=12000,"","Ensure housing allowance is recorded under Institutional Support")</f>
        <v>Ensure housing allowance is recorded under Institutional Support</v>
      </c>
      <c r="D43" s="275"/>
      <c r="E43" s="275"/>
    </row>
    <row r="44" spans="1:5" ht="16" x14ac:dyDescent="0.2">
      <c r="B44" s="273" t="s">
        <v>390</v>
      </c>
      <c r="C44" s="274" t="str">
        <f>IF('Exhibit E'!V89='Exhibit C'!E24,"","Ensure Bond Surety Fee is recorded under O &amp; M of Plant")</f>
        <v/>
      </c>
      <c r="D44" s="275"/>
      <c r="E44" s="275"/>
    </row>
    <row r="46" spans="1:5" x14ac:dyDescent="0.2">
      <c r="A46" s="276"/>
      <c r="B46" s="276"/>
      <c r="C46" s="277"/>
      <c r="D46" s="278"/>
      <c r="E46" s="278"/>
    </row>
    <row r="47" spans="1:5" ht="32" x14ac:dyDescent="0.2">
      <c r="A47" s="273" t="s">
        <v>416</v>
      </c>
      <c r="B47" s="273" t="s">
        <v>415</v>
      </c>
      <c r="C47" s="274" t="str">
        <f>IF(OR('Exhibit C'!E163&lt;0, 'Exhibit C'!H163&lt;0, 'Exhibit C'!K163&lt;0, 'Exhibit D'!E115&lt;0, 'Exhibit D'!H115&lt;0,'Exhibit D'!K115&lt;0), "A fund balance is negative, please revise","")</f>
        <v/>
      </c>
    </row>
    <row r="49" spans="4:4" x14ac:dyDescent="0.2">
      <c r="D49" s="279"/>
    </row>
  </sheetData>
  <sheetProtection formatColumns="0" formatRows="0"/>
  <pageMargins left="0.7" right="0.7" top="0.75" bottom="0.75" header="0.3" footer="0.3"/>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Affidavit1</vt:lpstr>
      <vt:lpstr>Exhibit A</vt:lpstr>
      <vt:lpstr>Exhibit B</vt:lpstr>
      <vt:lpstr>Exhibit C</vt:lpstr>
      <vt:lpstr>Exhibit D</vt:lpstr>
      <vt:lpstr>Exhibit E</vt:lpstr>
      <vt:lpstr>Exhibit F</vt:lpstr>
      <vt:lpstr>Exhibit G</vt:lpstr>
      <vt:lpstr>Error tab</vt:lpstr>
      <vt:lpstr>Affidavit1!Print_Area</vt:lpstr>
      <vt:lpstr>'Error tab'!Print_Area</vt:lpstr>
      <vt:lpstr>'Exhibit A'!Print_Area</vt:lpstr>
      <vt:lpstr>'Exhibit B'!Print_Area</vt:lpstr>
      <vt:lpstr>'Exhibit C'!Print_Area</vt:lpstr>
      <vt:lpstr>'Exhibit D'!Print_Area</vt:lpstr>
      <vt:lpstr>'Exhibit E'!Print_Area</vt:lpstr>
      <vt:lpstr>'Exhibit F'!Print_Area</vt:lpstr>
      <vt:lpstr>'Exhibit G'!Print_Area</vt:lpstr>
      <vt:lpstr>'Exhibit E'!Print_Titles</vt:lpstr>
      <vt:lpstr>'Exhibit F'!Print_Titles</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Childree</dc:creator>
  <cp:lastModifiedBy>Rachel Adams</cp:lastModifiedBy>
  <cp:lastPrinted>2016-01-12T22:14:28Z</cp:lastPrinted>
  <dcterms:created xsi:type="dcterms:W3CDTF">2006-10-12T13:33:57Z</dcterms:created>
  <dcterms:modified xsi:type="dcterms:W3CDTF">2019-04-09T00:44:27Z</dcterms:modified>
</cp:coreProperties>
</file>